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2"/>
  </bookViews>
  <sheets>
    <sheet name="Blad1" sheetId="1" r:id="rId1"/>
    <sheet name="Blad2" sheetId="2" r:id="rId2"/>
    <sheet name="Blad3" sheetId="3" r:id="rId3"/>
    <sheet name="Blad4" sheetId="4" r:id="rId4"/>
    <sheet name="Compatibiliteitsrapport" sheetId="5" r:id="rId5"/>
  </sheets>
  <definedNames>
    <definedName name="_xlnm.Print_Area" localSheetId="0">Blad1!$A$1:$T$35</definedName>
  </definedNames>
  <calcPr calcId="145621"/>
</workbook>
</file>

<file path=xl/calcChain.xml><?xml version="1.0" encoding="utf-8"?>
<calcChain xmlns="http://schemas.openxmlformats.org/spreadsheetml/2006/main">
  <c r="O34" i="1" l="1"/>
  <c r="Q24" i="1" l="1"/>
  <c r="R24" i="1"/>
  <c r="S24" i="1"/>
  <c r="T24" i="1" s="1"/>
  <c r="E33" i="1"/>
  <c r="E34" i="1" s="1"/>
  <c r="G33" i="1"/>
  <c r="G34" i="1" s="1"/>
  <c r="C33" i="1"/>
  <c r="C34" i="1" s="1"/>
  <c r="Q19" i="1"/>
  <c r="R19" i="1"/>
  <c r="S19" i="1"/>
  <c r="T19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Q27" i="1"/>
  <c r="R27" i="1"/>
  <c r="S27" i="1"/>
  <c r="T27" i="1" s="1"/>
  <c r="Q16" i="1"/>
  <c r="R16" i="1"/>
  <c r="S16" i="1"/>
  <c r="T16" i="1" s="1"/>
  <c r="Q14" i="1"/>
  <c r="R14" i="1"/>
  <c r="S14" i="1"/>
  <c r="T14" i="1" s="1"/>
  <c r="Q18" i="1"/>
  <c r="R18" i="1"/>
  <c r="S18" i="1"/>
  <c r="T18" i="1" s="1"/>
  <c r="Q26" i="1"/>
  <c r="R26" i="1"/>
  <c r="S26" i="1"/>
  <c r="T26" i="1" s="1"/>
  <c r="Q20" i="1"/>
  <c r="R20" i="1"/>
  <c r="S20" i="1"/>
  <c r="T20" i="1" s="1"/>
  <c r="Q28" i="1"/>
  <c r="R28" i="1"/>
  <c r="S28" i="1"/>
  <c r="T28" i="1" s="1"/>
  <c r="Q30" i="1"/>
  <c r="R30" i="1"/>
  <c r="S30" i="1"/>
  <c r="T30" i="1" s="1"/>
  <c r="Q15" i="1"/>
  <c r="R15" i="1"/>
  <c r="S15" i="1"/>
  <c r="T15" i="1" s="1"/>
  <c r="Q17" i="1"/>
  <c r="R17" i="1"/>
  <c r="S17" i="1"/>
  <c r="T17" i="1" s="1"/>
  <c r="Q21" i="1"/>
  <c r="R21" i="1"/>
  <c r="S21" i="1"/>
  <c r="T21" i="1" s="1"/>
  <c r="Q23" i="1"/>
  <c r="R23" i="1"/>
  <c r="S23" i="1"/>
  <c r="T23" i="1" s="1"/>
  <c r="Q22" i="1"/>
  <c r="R22" i="1"/>
  <c r="S22" i="1"/>
  <c r="T22" i="1" s="1"/>
  <c r="Q25" i="1"/>
  <c r="R25" i="1"/>
  <c r="S25" i="1"/>
  <c r="T25" i="1" s="1"/>
  <c r="Q29" i="1"/>
  <c r="R29" i="1"/>
  <c r="S29" i="1"/>
  <c r="T29" i="1" s="1"/>
  <c r="O33" i="1"/>
  <c r="M33" i="1"/>
  <c r="M34" i="1" s="1"/>
  <c r="K33" i="1"/>
  <c r="K34" i="1" s="1"/>
  <c r="I33" i="1"/>
  <c r="I34" i="1" s="1"/>
  <c r="Q31" i="1" l="1"/>
  <c r="Q32" i="1" s="1"/>
</calcChain>
</file>

<file path=xl/sharedStrings.xml><?xml version="1.0" encoding="utf-8"?>
<sst xmlns="http://schemas.openxmlformats.org/spreadsheetml/2006/main" count="58" uniqueCount="43">
  <si>
    <t>gewicht</t>
  </si>
  <si>
    <t>punt</t>
  </si>
  <si>
    <t>Hemeryck Paul</t>
  </si>
  <si>
    <t>Swaenepoel Johny</t>
  </si>
  <si>
    <t>Haemelinck Didier</t>
  </si>
  <si>
    <t>Devos Ronny</t>
  </si>
  <si>
    <t>Naam</t>
  </si>
  <si>
    <t>Totaal</t>
  </si>
  <si>
    <t>Slechtste</t>
  </si>
  <si>
    <t>Totaal gewicht per reeks:</t>
  </si>
  <si>
    <t>Gemiddeld gewicht per visser:</t>
  </si>
  <si>
    <t xml:space="preserve">                           HENGELCLUB  “ Match en Feeder Team Roeselare “</t>
  </si>
  <si>
    <t>Liebrandt Giovanni</t>
  </si>
  <si>
    <t>Beun Mario</t>
  </si>
  <si>
    <t>Jonckheere Georges</t>
  </si>
  <si>
    <t>Gemiddeld gewicht per deelnemer</t>
  </si>
  <si>
    <t>Beun Koen</t>
  </si>
  <si>
    <t>Gewicht</t>
  </si>
  <si>
    <t>Punten</t>
  </si>
  <si>
    <t>Compatibiliteitsrapport voor 2019- Klassement.xls</t>
  </si>
  <si>
    <t>Uitvoeren op 20/05/2019 19:09</t>
  </si>
  <si>
    <t>De volgende functies in deze werkmap worden niet ondersteund door eerdere versies van Excel. Deze functies gaan mogelijk verloren of werken niet correct als u deze werkmap opent in een eerdere versie van Excel of als u deze werkmap opslaat in een eerdere bestandsindeling.</t>
  </si>
  <si>
    <t>Gering kwaliteitsverlies</t>
  </si>
  <si>
    <t>Aantal exemplaren</t>
  </si>
  <si>
    <t>Versie</t>
  </si>
  <si>
    <t>Een aantal cellen of stijlen in deze werkmap bevat opmaak die niet wordt ondersteund in de geselecteerde bestandsindeling. Deze opmaak wordt geconverteerd naar de meest overeenkomende opmaak die beschikbaar is.</t>
  </si>
  <si>
    <t>Excel 97-2003</t>
  </si>
  <si>
    <t>Bloso St.Joris</t>
  </si>
  <si>
    <t>Devoogt Willy</t>
  </si>
  <si>
    <t>Devos André</t>
  </si>
  <si>
    <t>Muylle Fernand</t>
  </si>
  <si>
    <t>Dufromont René</t>
  </si>
  <si>
    <t>Slosse Sandrino</t>
  </si>
  <si>
    <t>Formesyn Luc</t>
  </si>
  <si>
    <t>KLASSEMENT  2021</t>
  </si>
  <si>
    <t>Plassendalevaart</t>
  </si>
  <si>
    <t>Tervaete</t>
  </si>
  <si>
    <t>Debel Davy</t>
  </si>
  <si>
    <t>Vanlerberghe Patrick</t>
  </si>
  <si>
    <t>Lamaire Randal</t>
  </si>
  <si>
    <t>Bloso St.Joris-NM</t>
  </si>
  <si>
    <t>Bloso St.Joris-VM</t>
  </si>
  <si>
    <t>Memorial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</si>
</sst>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4"/>
      <color indexed="63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theme="6" tint="-0.24994659260841701"/>
      </patternFill>
    </fill>
    <fill>
      <patternFill patternType="solid">
        <fgColor theme="0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/>
    <xf numFmtId="14" fontId="4" fillId="2" borderId="2" xfId="0" applyNumberFormat="1" applyFont="1" applyFill="1" applyBorder="1" applyAlignment="1">
      <alignment horizontal="centerContinuous"/>
    </xf>
    <xf numFmtId="14" fontId="4" fillId="2" borderId="3" xfId="0" applyNumberFormat="1" applyFont="1" applyFill="1" applyBorder="1" applyAlignment="1">
      <alignment horizontal="centerContinuous"/>
    </xf>
    <xf numFmtId="0" fontId="3" fillId="3" borderId="1" xfId="0" applyFont="1" applyFill="1" applyBorder="1"/>
    <xf numFmtId="3" fontId="3" fillId="0" borderId="5" xfId="0" applyNumberFormat="1" applyFont="1" applyBorder="1" applyAlignment="1"/>
    <xf numFmtId="0" fontId="3" fillId="0" borderId="4" xfId="0" applyFont="1" applyBorder="1"/>
    <xf numFmtId="0" fontId="7" fillId="4" borderId="2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3" fillId="0" borderId="7" xfId="0" applyFont="1" applyBorder="1"/>
    <xf numFmtId="0" fontId="3" fillId="3" borderId="8" xfId="0" applyFont="1" applyFill="1" applyBorder="1"/>
    <xf numFmtId="0" fontId="3" fillId="3" borderId="0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1" xfId="0" applyFont="1" applyFill="1" applyBorder="1" applyAlignment="1"/>
    <xf numFmtId="0" fontId="2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/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8" fillId="0" borderId="0" xfId="0" applyFont="1" applyAlignment="1"/>
    <xf numFmtId="3" fontId="3" fillId="0" borderId="5" xfId="0" applyNumberFormat="1" applyFont="1" applyBorder="1"/>
    <xf numFmtId="14" fontId="4" fillId="2" borderId="15" xfId="0" applyNumberFormat="1" applyFont="1" applyFill="1" applyBorder="1" applyAlignment="1">
      <alignment horizontal="centerContinuous"/>
    </xf>
    <xf numFmtId="3" fontId="2" fillId="0" borderId="5" xfId="0" applyNumberFormat="1" applyFont="1" applyFill="1" applyBorder="1" applyAlignment="1"/>
    <xf numFmtId="0" fontId="2" fillId="0" borderId="5" xfId="0" applyFont="1" applyFill="1" applyBorder="1" applyAlignment="1"/>
    <xf numFmtId="0" fontId="5" fillId="8" borderId="4" xfId="0" applyFont="1" applyFill="1" applyBorder="1"/>
    <xf numFmtId="0" fontId="5" fillId="9" borderId="5" xfId="0" applyFont="1" applyFill="1" applyBorder="1"/>
    <xf numFmtId="0" fontId="9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2" fillId="5" borderId="10" xfId="0" applyFont="1" applyFill="1" applyBorder="1" applyAlignment="1">
      <alignment vertical="justify"/>
    </xf>
    <xf numFmtId="0" fontId="2" fillId="5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5" fillId="8" borderId="4" xfId="0" applyFont="1" applyFill="1" applyBorder="1" applyAlignment="1">
      <alignment vertical="justify"/>
    </xf>
    <xf numFmtId="0" fontId="2" fillId="0" borderId="5" xfId="0" applyFont="1" applyFill="1" applyBorder="1" applyAlignment="1">
      <alignment vertical="justify"/>
    </xf>
    <xf numFmtId="3" fontId="2" fillId="0" borderId="5" xfId="0" applyNumberFormat="1" applyFont="1" applyFill="1" applyBorder="1" applyAlignment="1">
      <alignment vertical="justify"/>
    </xf>
    <xf numFmtId="0" fontId="2" fillId="0" borderId="0" xfId="0" applyFont="1" applyAlignment="1">
      <alignment vertical="justify"/>
    </xf>
    <xf numFmtId="0" fontId="5" fillId="9" borderId="5" xfId="0" applyFon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Continuous" vertical="justify"/>
    </xf>
    <xf numFmtId="14" fontId="4" fillId="2" borderId="2" xfId="0" applyNumberFormat="1" applyFont="1" applyFill="1" applyBorder="1" applyAlignment="1">
      <alignment horizontal="centerContinuous" vertical="justify"/>
    </xf>
    <xf numFmtId="164" fontId="4" fillId="2" borderId="19" xfId="0" applyNumberFormat="1" applyFont="1" applyFill="1" applyBorder="1" applyAlignment="1">
      <alignment horizontal="centerContinuous"/>
    </xf>
    <xf numFmtId="14" fontId="4" fillId="2" borderId="20" xfId="0" applyNumberFormat="1" applyFont="1" applyFill="1" applyBorder="1" applyAlignment="1">
      <alignment horizontal="centerContinuous"/>
    </xf>
    <xf numFmtId="0" fontId="11" fillId="0" borderId="5" xfId="1" applyFont="1" applyBorder="1"/>
    <xf numFmtId="0" fontId="2" fillId="0" borderId="5" xfId="0" applyFont="1" applyBorder="1"/>
    <xf numFmtId="0" fontId="2" fillId="0" borderId="14" xfId="0" applyFont="1" applyBorder="1" applyAlignment="1"/>
    <xf numFmtId="0" fontId="2" fillId="0" borderId="14" xfId="0" applyFont="1" applyBorder="1" applyAlignment="1">
      <alignment vertical="justify"/>
    </xf>
    <xf numFmtId="0" fontId="2" fillId="5" borderId="24" xfId="0" applyFont="1" applyFill="1" applyBorder="1"/>
    <xf numFmtId="0" fontId="2" fillId="5" borderId="22" xfId="0" applyFont="1" applyFill="1" applyBorder="1"/>
    <xf numFmtId="0" fontId="2" fillId="4" borderId="22" xfId="0" applyFont="1" applyFill="1" applyBorder="1"/>
    <xf numFmtId="0" fontId="0" fillId="6" borderId="0" xfId="0" applyFill="1" applyBorder="1"/>
    <xf numFmtId="0" fontId="2" fillId="4" borderId="22" xfId="0" applyFont="1" applyFill="1" applyBorder="1" applyAlignment="1">
      <alignment wrapText="1"/>
    </xf>
    <xf numFmtId="0" fontId="2" fillId="4" borderId="22" xfId="0" applyFont="1" applyFill="1" applyBorder="1" applyAlignment="1"/>
    <xf numFmtId="0" fontId="2" fillId="4" borderId="21" xfId="0" applyFont="1" applyFill="1" applyBorder="1" applyAlignment="1">
      <alignment wrapText="1"/>
    </xf>
    <xf numFmtId="0" fontId="3" fillId="0" borderId="11" xfId="0" applyFont="1" applyBorder="1"/>
    <xf numFmtId="0" fontId="3" fillId="0" borderId="22" xfId="0" applyFont="1" applyBorder="1"/>
    <xf numFmtId="0" fontId="3" fillId="0" borderId="25" xfId="0" applyFont="1" applyBorder="1"/>
    <xf numFmtId="0" fontId="5" fillId="0" borderId="26" xfId="0" applyFont="1" applyBorder="1"/>
    <xf numFmtId="0" fontId="5" fillId="8" borderId="25" xfId="0" applyFont="1" applyFill="1" applyBorder="1"/>
    <xf numFmtId="0" fontId="3" fillId="0" borderId="23" xfId="0" applyFont="1" applyBorder="1"/>
    <xf numFmtId="3" fontId="5" fillId="0" borderId="27" xfId="0" applyNumberFormat="1" applyFont="1" applyBorder="1"/>
    <xf numFmtId="0" fontId="3" fillId="0" borderId="28" xfId="0" applyFont="1" applyBorder="1"/>
    <xf numFmtId="0" fontId="5" fillId="0" borderId="28" xfId="0" applyFont="1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3" fillId="0" borderId="30" xfId="0" applyFont="1" applyFill="1" applyBorder="1" applyAlignment="1"/>
    <xf numFmtId="3" fontId="2" fillId="0" borderId="30" xfId="0" applyNumberFormat="1" applyFont="1" applyFill="1" applyBorder="1" applyAlignment="1">
      <alignment vertical="justify"/>
    </xf>
    <xf numFmtId="3" fontId="2" fillId="0" borderId="30" xfId="0" applyNumberFormat="1" applyFont="1" applyFill="1" applyBorder="1" applyAlignment="1"/>
    <xf numFmtId="3" fontId="2" fillId="0" borderId="30" xfId="0" applyNumberFormat="1" applyFont="1" applyBorder="1" applyAlignment="1"/>
    <xf numFmtId="3" fontId="3" fillId="0" borderId="30" xfId="0" applyNumberFormat="1" applyFont="1" applyBorder="1" applyAlignment="1"/>
    <xf numFmtId="3" fontId="3" fillId="0" borderId="30" xfId="0" applyNumberFormat="1" applyFont="1" applyBorder="1"/>
    <xf numFmtId="3" fontId="5" fillId="0" borderId="31" xfId="0" applyNumberFormat="1" applyFont="1" applyBorder="1"/>
    <xf numFmtId="14" fontId="4" fillId="2" borderId="2" xfId="0" applyNumberFormat="1" applyFont="1" applyFill="1" applyBorder="1" applyAlignment="1"/>
    <xf numFmtId="14" fontId="4" fillId="2" borderId="3" xfId="0" applyNumberFormat="1" applyFont="1" applyFill="1" applyBorder="1" applyAlignment="1"/>
    <xf numFmtId="0" fontId="11" fillId="10" borderId="5" xfId="1" applyFont="1" applyFill="1" applyBorder="1" applyAlignment="1">
      <alignment horizontal="center"/>
    </xf>
    <xf numFmtId="3" fontId="11" fillId="10" borderId="4" xfId="0" applyNumberFormat="1" applyFont="1" applyFill="1" applyBorder="1"/>
    <xf numFmtId="3" fontId="11" fillId="7" borderId="4" xfId="0" applyNumberFormat="1" applyFont="1" applyFill="1" applyBorder="1"/>
    <xf numFmtId="3" fontId="11" fillId="0" borderId="4" xfId="0" applyNumberFormat="1" applyFont="1" applyBorder="1"/>
    <xf numFmtId="3" fontId="11" fillId="0" borderId="25" xfId="0" applyNumberFormat="1" applyFont="1" applyBorder="1"/>
    <xf numFmtId="3" fontId="11" fillId="0" borderId="5" xfId="0" applyNumberFormat="1" applyFont="1" applyBorder="1"/>
    <xf numFmtId="3" fontId="11" fillId="0" borderId="27" xfId="0" applyNumberFormat="1" applyFont="1" applyBorder="1"/>
    <xf numFmtId="3" fontId="11" fillId="10" borderId="5" xfId="0" applyNumberFormat="1" applyFont="1" applyFill="1" applyBorder="1"/>
    <xf numFmtId="3" fontId="11" fillId="7" borderId="5" xfId="0" applyNumberFormat="1" applyFont="1" applyFill="1" applyBorder="1"/>
    <xf numFmtId="3" fontId="13" fillId="0" borderId="5" xfId="0" applyNumberFormat="1" applyFont="1" applyFill="1" applyBorder="1" applyAlignment="1"/>
    <xf numFmtId="3" fontId="13" fillId="0" borderId="5" xfId="0" applyNumberFormat="1" applyFont="1" applyBorder="1" applyAlignment="1"/>
    <xf numFmtId="3" fontId="11" fillId="0" borderId="5" xfId="0" applyNumberFormat="1" applyFont="1" applyBorder="1" applyAlignment="1"/>
    <xf numFmtId="3" fontId="11" fillId="0" borderId="27" xfId="0" applyNumberFormat="1" applyFont="1" applyBorder="1" applyAlignment="1"/>
    <xf numFmtId="0" fontId="13" fillId="0" borderId="5" xfId="0" applyFont="1" applyFill="1" applyBorder="1" applyAlignment="1"/>
    <xf numFmtId="0" fontId="13" fillId="0" borderId="5" xfId="0" applyFont="1" applyBorder="1" applyAlignment="1"/>
    <xf numFmtId="0" fontId="13" fillId="0" borderId="27" xfId="0" applyFont="1" applyBorder="1" applyAlignment="1"/>
    <xf numFmtId="14" fontId="4" fillId="2" borderId="2" xfId="0" applyNumberFormat="1" applyFont="1" applyFill="1" applyBorder="1" applyAlignment="1">
      <alignment horizontal="centerContinuous" vertical="center"/>
    </xf>
    <xf numFmtId="14" fontId="4" fillId="2" borderId="3" xfId="0" applyNumberFormat="1" applyFont="1" applyFill="1" applyBorder="1" applyAlignment="1">
      <alignment horizontal="centerContinuous" vertical="center"/>
    </xf>
    <xf numFmtId="3" fontId="14" fillId="7" borderId="4" xfId="0" applyNumberFormat="1" applyFont="1" applyFill="1" applyBorder="1"/>
    <xf numFmtId="3" fontId="14" fillId="10" borderId="4" xfId="0" applyNumberFormat="1" applyFont="1" applyFill="1" applyBorder="1"/>
    <xf numFmtId="0" fontId="14" fillId="10" borderId="5" xfId="1" applyFon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"/>
    </xf>
    <xf numFmtId="14" fontId="4" fillId="2" borderId="19" xfId="0" applyNumberFormat="1" applyFont="1" applyFill="1" applyBorder="1" applyAlignment="1">
      <alignment horizontal="center"/>
    </xf>
    <xf numFmtId="14" fontId="4" fillId="2" borderId="20" xfId="0" applyNumberFormat="1" applyFont="1" applyFill="1" applyBorder="1" applyAlignment="1">
      <alignment horizontal="center"/>
    </xf>
  </cellXfs>
  <cellStyles count="3">
    <cellStyle name="Hyperlink 2" xfId="2"/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</xdr:row>
      <xdr:rowOff>22860</xdr:rowOff>
    </xdr:from>
    <xdr:to>
      <xdr:col>1</xdr:col>
      <xdr:colOff>1356360</xdr:colOff>
      <xdr:row>9</xdr:row>
      <xdr:rowOff>129540</xdr:rowOff>
    </xdr:to>
    <xdr:pic>
      <xdr:nvPicPr>
        <xdr:cNvPr id="1437" name="Afbeelding 0" descr="or_visse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51460"/>
          <a:ext cx="11887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68580</xdr:colOff>
      <xdr:row>0</xdr:row>
      <xdr:rowOff>137160</xdr:rowOff>
    </xdr:from>
    <xdr:to>
      <xdr:col>16</xdr:col>
      <xdr:colOff>411480</xdr:colOff>
      <xdr:row>8</xdr:row>
      <xdr:rowOff>114300</xdr:rowOff>
    </xdr:to>
    <xdr:pic>
      <xdr:nvPicPr>
        <xdr:cNvPr id="14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137160"/>
          <a:ext cx="1196340" cy="1234440"/>
        </a:xfrm>
        <a:prstGeom prst="rect">
          <a:avLst/>
        </a:prstGeom>
        <a:noFill/>
        <a:ln w="63500" cmpd="tri">
          <a:solidFill>
            <a:srgbClr val="3399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activeCell="R14" sqref="R14"/>
    </sheetView>
  </sheetViews>
  <sheetFormatPr defaultColWidth="9.109375" defaultRowHeight="10.199999999999999" x14ac:dyDescent="0.2"/>
  <cols>
    <col min="1" max="1" width="3" style="1" bestFit="1" customWidth="1"/>
    <col min="2" max="2" width="22.44140625" style="1" customWidth="1"/>
    <col min="3" max="3" width="6.33203125" style="50" bestFit="1" customWidth="1"/>
    <col min="4" max="4" width="4" style="1" bestFit="1" customWidth="1"/>
    <col min="5" max="5" width="6.33203125" style="1" bestFit="1" customWidth="1"/>
    <col min="6" max="6" width="5.44140625" style="1" customWidth="1"/>
    <col min="7" max="7" width="6.33203125" style="1" bestFit="1" customWidth="1"/>
    <col min="8" max="8" width="7.109375" style="1" customWidth="1"/>
    <col min="9" max="9" width="8.44140625" style="1" customWidth="1"/>
    <col min="10" max="10" width="6.21875" style="1" customWidth="1"/>
    <col min="11" max="11" width="9.44140625" style="1" customWidth="1"/>
    <col min="12" max="12" width="5" style="1" customWidth="1"/>
    <col min="13" max="13" width="6.33203125" style="1" bestFit="1" customWidth="1"/>
    <col min="14" max="14" width="3.88671875" style="1" bestFit="1" customWidth="1"/>
    <col min="15" max="15" width="7.77734375" style="1" bestFit="1" customWidth="1"/>
    <col min="16" max="16" width="4.6640625" style="1" customWidth="1"/>
    <col min="17" max="17" width="9.33203125" style="1" customWidth="1"/>
    <col min="18" max="18" width="8.44140625" style="1" bestFit="1" customWidth="1"/>
    <col min="19" max="19" width="7.21875" style="1" bestFit="1" customWidth="1"/>
    <col min="20" max="20" width="5.77734375" style="1" customWidth="1"/>
    <col min="21" max="16384" width="9.109375" style="1"/>
  </cols>
  <sheetData>
    <row r="1" spans="1:20" ht="18" x14ac:dyDescent="0.35">
      <c r="A1" s="14" t="s">
        <v>11</v>
      </c>
      <c r="B1" s="15"/>
      <c r="C1" s="42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60"/>
    </row>
    <row r="2" spans="1:20" x14ac:dyDescent="0.2">
      <c r="A2" s="16"/>
      <c r="B2" s="17"/>
      <c r="C2" s="43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61"/>
    </row>
    <row r="3" spans="1:20" x14ac:dyDescent="0.2">
      <c r="A3" s="16"/>
      <c r="B3" s="17"/>
      <c r="C3" s="43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61"/>
    </row>
    <row r="4" spans="1:20" x14ac:dyDescent="0.2">
      <c r="A4" s="18"/>
      <c r="B4" s="19"/>
      <c r="C4" s="4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2"/>
    </row>
    <row r="5" spans="1:20" ht="14.4" x14ac:dyDescent="0.3">
      <c r="A5" s="18"/>
      <c r="B5" s="19"/>
      <c r="C5" s="4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63"/>
      <c r="T5" s="62"/>
    </row>
    <row r="6" spans="1:20" x14ac:dyDescent="0.2">
      <c r="A6" s="18"/>
      <c r="B6" s="19"/>
      <c r="C6" s="4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62"/>
    </row>
    <row r="7" spans="1:20" x14ac:dyDescent="0.2">
      <c r="A7" s="20"/>
      <c r="B7" s="21"/>
      <c r="C7" s="45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64"/>
    </row>
    <row r="8" spans="1:20" s="2" customFormat="1" ht="15.6" x14ac:dyDescent="0.3">
      <c r="A8" s="22"/>
      <c r="B8" s="23"/>
      <c r="C8" s="44"/>
      <c r="D8" s="24"/>
      <c r="E8" s="24"/>
      <c r="F8" s="24"/>
      <c r="G8" s="8" t="s">
        <v>34</v>
      </c>
      <c r="H8" s="9"/>
      <c r="I8" s="9"/>
      <c r="J8" s="9"/>
      <c r="K8" s="9"/>
      <c r="L8" s="10"/>
      <c r="M8" s="24"/>
      <c r="N8" s="24"/>
      <c r="O8" s="24"/>
      <c r="P8" s="24"/>
      <c r="Q8" s="24"/>
      <c r="R8" s="24"/>
      <c r="S8" s="24"/>
      <c r="T8" s="65"/>
    </row>
    <row r="9" spans="1:20" x14ac:dyDescent="0.2">
      <c r="A9" s="20"/>
      <c r="B9" s="21"/>
      <c r="C9" s="4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64"/>
    </row>
    <row r="10" spans="1:20" ht="10.8" thickBot="1" x14ac:dyDescent="0.25">
      <c r="A10" s="25"/>
      <c r="B10" s="26"/>
      <c r="C10" s="4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66"/>
    </row>
    <row r="11" spans="1:20" x14ac:dyDescent="0.2">
      <c r="A11" s="67"/>
      <c r="B11" s="11"/>
      <c r="C11" s="52">
        <v>44353</v>
      </c>
      <c r="D11" s="29"/>
      <c r="E11" s="54">
        <v>44374</v>
      </c>
      <c r="F11" s="55"/>
      <c r="G11" s="109">
        <v>44423</v>
      </c>
      <c r="H11" s="110"/>
      <c r="I11" s="108">
        <v>44423</v>
      </c>
      <c r="J11" s="108"/>
      <c r="K11" s="109">
        <v>44437</v>
      </c>
      <c r="L11" s="110"/>
      <c r="M11" s="108">
        <v>44451</v>
      </c>
      <c r="N11" s="108"/>
      <c r="O11" s="108">
        <v>44486</v>
      </c>
      <c r="P11" s="108"/>
      <c r="Q11" s="12"/>
      <c r="R11" s="13"/>
      <c r="S11" s="13"/>
      <c r="T11" s="68"/>
    </row>
    <row r="12" spans="1:20" ht="10.199999999999999" customHeight="1" x14ac:dyDescent="0.2">
      <c r="A12" s="67"/>
      <c r="B12" s="7"/>
      <c r="C12" s="53" t="s">
        <v>36</v>
      </c>
      <c r="D12" s="4"/>
      <c r="E12" s="3" t="s">
        <v>27</v>
      </c>
      <c r="F12" s="4"/>
      <c r="G12" s="3" t="s">
        <v>41</v>
      </c>
      <c r="H12" s="4"/>
      <c r="I12" s="3" t="s">
        <v>40</v>
      </c>
      <c r="J12" s="4"/>
      <c r="K12" s="103" t="s">
        <v>35</v>
      </c>
      <c r="L12" s="104"/>
      <c r="M12" s="3" t="s">
        <v>36</v>
      </c>
      <c r="N12" s="86"/>
      <c r="O12" s="85" t="s">
        <v>42</v>
      </c>
      <c r="P12" s="86"/>
      <c r="Q12" s="51" t="s">
        <v>17</v>
      </c>
      <c r="R12" s="33" t="s">
        <v>18</v>
      </c>
      <c r="S12" s="5"/>
      <c r="T12" s="69"/>
    </row>
    <row r="13" spans="1:20" x14ac:dyDescent="0.2">
      <c r="A13" s="70"/>
      <c r="B13" s="32" t="s">
        <v>6</v>
      </c>
      <c r="C13" s="47" t="s">
        <v>0</v>
      </c>
      <c r="D13" s="32" t="s">
        <v>1</v>
      </c>
      <c r="E13" s="32" t="s">
        <v>0</v>
      </c>
      <c r="F13" s="32" t="s">
        <v>1</v>
      </c>
      <c r="G13" s="32" t="s">
        <v>0</v>
      </c>
      <c r="H13" s="32" t="s">
        <v>1</v>
      </c>
      <c r="I13" s="32" t="s">
        <v>0</v>
      </c>
      <c r="J13" s="32" t="s">
        <v>1</v>
      </c>
      <c r="K13" s="32" t="s">
        <v>0</v>
      </c>
      <c r="L13" s="32" t="s">
        <v>1</v>
      </c>
      <c r="M13" s="32" t="s">
        <v>0</v>
      </c>
      <c r="N13" s="32" t="s">
        <v>1</v>
      </c>
      <c r="O13" s="32" t="s">
        <v>0</v>
      </c>
      <c r="P13" s="32" t="s">
        <v>1</v>
      </c>
      <c r="Q13" s="32" t="s">
        <v>7</v>
      </c>
      <c r="R13" s="32" t="s">
        <v>7</v>
      </c>
      <c r="S13" s="32" t="s">
        <v>8</v>
      </c>
      <c r="T13" s="71" t="s">
        <v>7</v>
      </c>
    </row>
    <row r="14" spans="1:20" ht="13.2" x14ac:dyDescent="0.25">
      <c r="A14" s="72">
        <v>1</v>
      </c>
      <c r="B14" s="56" t="s">
        <v>12</v>
      </c>
      <c r="C14" s="87">
        <v>6285</v>
      </c>
      <c r="D14" s="88">
        <v>2</v>
      </c>
      <c r="E14" s="88">
        <v>4560</v>
      </c>
      <c r="F14" s="88">
        <v>2</v>
      </c>
      <c r="G14" s="89">
        <v>4985</v>
      </c>
      <c r="H14" s="89">
        <v>3</v>
      </c>
      <c r="I14" s="89">
        <v>5330</v>
      </c>
      <c r="J14" s="89">
        <v>5</v>
      </c>
      <c r="K14" s="89">
        <v>3055</v>
      </c>
      <c r="L14" s="89">
        <v>2</v>
      </c>
      <c r="M14" s="89">
        <v>2665</v>
      </c>
      <c r="N14" s="89">
        <v>7</v>
      </c>
      <c r="O14" s="89">
        <v>6490</v>
      </c>
      <c r="P14" s="89">
        <v>2</v>
      </c>
      <c r="Q14" s="90">
        <f>SUM(C14+E14+G14+I14+K14+M14+O14)</f>
        <v>33370</v>
      </c>
      <c r="R14" s="90">
        <f>D14+F14+H14+J14+L14+N14+P14</f>
        <v>23</v>
      </c>
      <c r="S14" s="90">
        <f>LARGE((D14,F14,H14,J14,L14,N14,P14),1)</f>
        <v>7</v>
      </c>
      <c r="T14" s="91">
        <f>SUM(D14,F14,H14,J14,L14,N14,P14)-S14</f>
        <v>16</v>
      </c>
    </row>
    <row r="15" spans="1:20" ht="13.2" x14ac:dyDescent="0.25">
      <c r="A15" s="72">
        <f t="shared" ref="A15:A30" si="0">A14+1</f>
        <v>2</v>
      </c>
      <c r="B15" s="56" t="s">
        <v>2</v>
      </c>
      <c r="C15" s="87">
        <v>3050</v>
      </c>
      <c r="D15" s="88">
        <v>7</v>
      </c>
      <c r="E15" s="88">
        <v>2920</v>
      </c>
      <c r="F15" s="88">
        <v>6</v>
      </c>
      <c r="G15" s="89">
        <v>3355</v>
      </c>
      <c r="H15" s="89">
        <v>6</v>
      </c>
      <c r="I15" s="105">
        <v>11030</v>
      </c>
      <c r="J15" s="105">
        <v>1</v>
      </c>
      <c r="K15" s="105">
        <v>5475</v>
      </c>
      <c r="L15" s="105">
        <v>1</v>
      </c>
      <c r="M15" s="89">
        <v>3370</v>
      </c>
      <c r="N15" s="89">
        <v>4</v>
      </c>
      <c r="O15" s="89">
        <v>4495</v>
      </c>
      <c r="P15" s="89">
        <v>4</v>
      </c>
      <c r="Q15" s="90">
        <f>SUM(C15+E15+G15+I15+K15+M15+O15)</f>
        <v>33695</v>
      </c>
      <c r="R15" s="90">
        <f>D15+F15+H15+J15+L15+N15+P15</f>
        <v>29</v>
      </c>
      <c r="S15" s="90">
        <f>LARGE((D15,F15,H15,J15,L15,N15,P15),1)</f>
        <v>7</v>
      </c>
      <c r="T15" s="91">
        <f>SUM(D15,F15,H15,J15,L15,N15,P15)-S15</f>
        <v>22</v>
      </c>
    </row>
    <row r="16" spans="1:20" ht="13.2" x14ac:dyDescent="0.25">
      <c r="A16" s="72">
        <f t="shared" si="0"/>
        <v>3</v>
      </c>
      <c r="B16" s="56" t="s">
        <v>29</v>
      </c>
      <c r="C16" s="87">
        <v>4350</v>
      </c>
      <c r="D16" s="88">
        <v>4</v>
      </c>
      <c r="E16" s="88">
        <v>2420</v>
      </c>
      <c r="F16" s="88">
        <v>9</v>
      </c>
      <c r="G16" s="89">
        <v>3240</v>
      </c>
      <c r="H16" s="89">
        <v>7</v>
      </c>
      <c r="I16" s="89">
        <v>5045</v>
      </c>
      <c r="J16" s="89">
        <v>6</v>
      </c>
      <c r="K16" s="89">
        <v>2525</v>
      </c>
      <c r="L16" s="89">
        <v>3</v>
      </c>
      <c r="M16" s="89">
        <v>3285</v>
      </c>
      <c r="N16" s="89">
        <v>5</v>
      </c>
      <c r="O16" s="89">
        <v>7809</v>
      </c>
      <c r="P16" s="89">
        <v>1</v>
      </c>
      <c r="Q16" s="90">
        <f>SUM(C16+E16+G16+I16+K16+M16+O16)</f>
        <v>28674</v>
      </c>
      <c r="R16" s="90">
        <f>D16+F16+H16+J16+L16+N16+P16</f>
        <v>35</v>
      </c>
      <c r="S16" s="90">
        <f>LARGE((D16,F16,H16,J16,L16,N16,P16),1)</f>
        <v>9</v>
      </c>
      <c r="T16" s="91">
        <f>SUM(D16,F16,H16,J16,L16,N16,P16)-S16</f>
        <v>26</v>
      </c>
    </row>
    <row r="17" spans="1:20" ht="13.2" x14ac:dyDescent="0.25">
      <c r="A17" s="72">
        <f t="shared" si="0"/>
        <v>4</v>
      </c>
      <c r="B17" s="56" t="s">
        <v>3</v>
      </c>
      <c r="C17" s="87">
        <v>915</v>
      </c>
      <c r="D17" s="88">
        <v>12</v>
      </c>
      <c r="E17" s="88">
        <v>2540</v>
      </c>
      <c r="F17" s="88">
        <v>7</v>
      </c>
      <c r="G17" s="89">
        <v>5180</v>
      </c>
      <c r="H17" s="89">
        <v>2</v>
      </c>
      <c r="I17" s="89">
        <v>7910</v>
      </c>
      <c r="J17" s="89">
        <v>3</v>
      </c>
      <c r="K17" s="89">
        <v>1980</v>
      </c>
      <c r="L17" s="89">
        <v>5</v>
      </c>
      <c r="M17" s="89">
        <v>1650</v>
      </c>
      <c r="N17" s="89">
        <v>10</v>
      </c>
      <c r="O17" s="89">
        <v>2605</v>
      </c>
      <c r="P17" s="89">
        <v>10</v>
      </c>
      <c r="Q17" s="90">
        <f>SUM(C17+E17+G17+I17+K17+M17+O17)</f>
        <v>22780</v>
      </c>
      <c r="R17" s="90">
        <f>D17+F17+H17+J17+L17+N17+P17</f>
        <v>49</v>
      </c>
      <c r="S17" s="90">
        <f>LARGE((D17,F17,H17,J17,L17,N17,P17),1)</f>
        <v>12</v>
      </c>
      <c r="T17" s="91">
        <f>SUM(D17,F17,H17,J17,L17,N17,P17)-S17</f>
        <v>37</v>
      </c>
    </row>
    <row r="18" spans="1:20" ht="13.2" x14ac:dyDescent="0.25">
      <c r="A18" s="72">
        <f t="shared" si="0"/>
        <v>5</v>
      </c>
      <c r="B18" s="56" t="s">
        <v>28</v>
      </c>
      <c r="C18" s="87">
        <v>3695</v>
      </c>
      <c r="D18" s="88">
        <v>5</v>
      </c>
      <c r="E18" s="88">
        <v>3180</v>
      </c>
      <c r="F18" s="88">
        <v>5</v>
      </c>
      <c r="G18" s="105">
        <v>5130</v>
      </c>
      <c r="H18" s="105">
        <v>1</v>
      </c>
      <c r="I18" s="89">
        <v>3815</v>
      </c>
      <c r="J18" s="89">
        <v>8</v>
      </c>
      <c r="K18" s="89">
        <v>1490</v>
      </c>
      <c r="L18" s="89">
        <v>8</v>
      </c>
      <c r="M18" s="89">
        <v>1645</v>
      </c>
      <c r="N18" s="89">
        <v>11</v>
      </c>
      <c r="O18" s="89">
        <v>0</v>
      </c>
      <c r="P18" s="89">
        <v>20</v>
      </c>
      <c r="Q18" s="90">
        <f>SUM(C18+E18+G18+I18+K18+M18+O18)</f>
        <v>18955</v>
      </c>
      <c r="R18" s="90">
        <f>D18+F18+H18+J18+L18+N18+P18</f>
        <v>58</v>
      </c>
      <c r="S18" s="90">
        <f>LARGE((D18,F18,H18,J18,L18,N18,P18),1)</f>
        <v>20</v>
      </c>
      <c r="T18" s="91">
        <f>SUM(D18,F18,H18,J18,L18,N18,P18)-S18</f>
        <v>38</v>
      </c>
    </row>
    <row r="19" spans="1:20" ht="13.2" x14ac:dyDescent="0.25">
      <c r="A19" s="72">
        <f t="shared" si="0"/>
        <v>6</v>
      </c>
      <c r="B19" s="56" t="s">
        <v>13</v>
      </c>
      <c r="C19" s="87">
        <v>2650</v>
      </c>
      <c r="D19" s="88">
        <v>9</v>
      </c>
      <c r="E19" s="88">
        <v>2040</v>
      </c>
      <c r="F19" s="88">
        <v>11</v>
      </c>
      <c r="G19" s="89">
        <v>3995</v>
      </c>
      <c r="H19" s="89">
        <v>5</v>
      </c>
      <c r="I19" s="89">
        <v>2775</v>
      </c>
      <c r="J19" s="89">
        <v>12</v>
      </c>
      <c r="K19" s="89">
        <v>1145</v>
      </c>
      <c r="L19" s="89">
        <v>12</v>
      </c>
      <c r="M19" s="105">
        <v>5125</v>
      </c>
      <c r="N19" s="105">
        <v>1</v>
      </c>
      <c r="O19" s="89">
        <v>4065</v>
      </c>
      <c r="P19" s="89">
        <v>5</v>
      </c>
      <c r="Q19" s="90">
        <f>SUM(C19+E19+G19+I19+K19+M19+O19)</f>
        <v>21795</v>
      </c>
      <c r="R19" s="90">
        <f>D19+F19+H19+J19+L19+N19+P19</f>
        <v>55</v>
      </c>
      <c r="S19" s="90">
        <f>LARGE((D19,F19,H19,J19,L19,N19,P19),1)</f>
        <v>12</v>
      </c>
      <c r="T19" s="91">
        <f>SUM(D19,F19,H19,J19,L19,N19,P19)-S19</f>
        <v>43</v>
      </c>
    </row>
    <row r="20" spans="1:20" ht="13.2" x14ac:dyDescent="0.25">
      <c r="A20" s="72">
        <f t="shared" si="0"/>
        <v>7</v>
      </c>
      <c r="B20" s="56" t="s">
        <v>31</v>
      </c>
      <c r="C20" s="87">
        <v>0</v>
      </c>
      <c r="D20" s="88">
        <v>14</v>
      </c>
      <c r="E20" s="88">
        <v>2500</v>
      </c>
      <c r="F20" s="88">
        <v>8</v>
      </c>
      <c r="G20" s="89">
        <v>2525</v>
      </c>
      <c r="H20" s="89">
        <v>10</v>
      </c>
      <c r="I20" s="89">
        <v>8070</v>
      </c>
      <c r="J20" s="89">
        <v>2</v>
      </c>
      <c r="K20" s="89">
        <v>0</v>
      </c>
      <c r="L20" s="89">
        <v>20</v>
      </c>
      <c r="M20" s="89">
        <v>3420</v>
      </c>
      <c r="N20" s="89">
        <v>3</v>
      </c>
      <c r="O20" s="89">
        <v>3810</v>
      </c>
      <c r="P20" s="89">
        <v>6</v>
      </c>
      <c r="Q20" s="90">
        <f>SUM(C20+E20+G20+I20+K20+M20+O20)</f>
        <v>20325</v>
      </c>
      <c r="R20" s="90">
        <f>D20+F20+H20+J20+L20+N20+P20</f>
        <v>63</v>
      </c>
      <c r="S20" s="90">
        <f>LARGE((D20,F20,H20,J20,L20,N20,P20),1)</f>
        <v>20</v>
      </c>
      <c r="T20" s="91">
        <f>SUM(D20,F20,H20,J20,L20,N20,P20)-S20</f>
        <v>43</v>
      </c>
    </row>
    <row r="21" spans="1:20" ht="13.2" x14ac:dyDescent="0.25">
      <c r="A21" s="72">
        <f t="shared" si="0"/>
        <v>8</v>
      </c>
      <c r="B21" s="56" t="s">
        <v>37</v>
      </c>
      <c r="C21" s="87">
        <v>6060</v>
      </c>
      <c r="D21" s="88">
        <v>3</v>
      </c>
      <c r="E21" s="88">
        <v>2200</v>
      </c>
      <c r="F21" s="88">
        <v>10</v>
      </c>
      <c r="G21" s="89">
        <v>3050</v>
      </c>
      <c r="H21" s="89">
        <v>8</v>
      </c>
      <c r="I21" s="89">
        <v>4310</v>
      </c>
      <c r="J21" s="89">
        <v>7</v>
      </c>
      <c r="K21" s="89">
        <v>1325</v>
      </c>
      <c r="L21" s="89">
        <v>10</v>
      </c>
      <c r="M21" s="89">
        <v>1750</v>
      </c>
      <c r="N21" s="89">
        <v>9</v>
      </c>
      <c r="O21" s="89">
        <v>2905</v>
      </c>
      <c r="P21" s="89">
        <v>8</v>
      </c>
      <c r="Q21" s="90">
        <f>SUM(C21+E21+G21+I21+K21+M21+O21)</f>
        <v>21600</v>
      </c>
      <c r="R21" s="90">
        <f>D21+F21+H21+J21+L21+N21+P21</f>
        <v>55</v>
      </c>
      <c r="S21" s="90">
        <f>LARGE((D21,F21,H21,J21,L21,N21,P21),1)</f>
        <v>10</v>
      </c>
      <c r="T21" s="91">
        <f>SUM(D21,F21,H21,J21,L21,N21,P21)-S21</f>
        <v>45</v>
      </c>
    </row>
    <row r="22" spans="1:20" ht="13.2" x14ac:dyDescent="0.25">
      <c r="A22" s="72">
        <f t="shared" si="0"/>
        <v>9</v>
      </c>
      <c r="B22" s="56" t="s">
        <v>14</v>
      </c>
      <c r="C22" s="87">
        <v>0</v>
      </c>
      <c r="D22" s="88">
        <v>20</v>
      </c>
      <c r="E22" s="88">
        <v>3660</v>
      </c>
      <c r="F22" s="88">
        <v>4</v>
      </c>
      <c r="G22" s="89">
        <v>2540</v>
      </c>
      <c r="H22" s="89">
        <v>9</v>
      </c>
      <c r="I22" s="89">
        <v>2730</v>
      </c>
      <c r="J22" s="89">
        <v>13</v>
      </c>
      <c r="K22" s="89">
        <v>1970</v>
      </c>
      <c r="L22" s="89">
        <v>6</v>
      </c>
      <c r="M22" s="89">
        <v>4710</v>
      </c>
      <c r="N22" s="89">
        <v>2</v>
      </c>
      <c r="O22" s="89">
        <v>2160</v>
      </c>
      <c r="P22" s="89">
        <v>13</v>
      </c>
      <c r="Q22" s="90">
        <f>SUM(C22+E22+G22+I22+K22+M22+O22)</f>
        <v>17770</v>
      </c>
      <c r="R22" s="90">
        <f>D22+F22+H22+J22+L22+N22+P22</f>
        <v>67</v>
      </c>
      <c r="S22" s="90">
        <f>LARGE((D22,F22,H22,J22,L22,N22,P22),1)</f>
        <v>20</v>
      </c>
      <c r="T22" s="91">
        <f>SUM(D22,F22,H22,J22,L22,N22,P22)-S22</f>
        <v>47</v>
      </c>
    </row>
    <row r="23" spans="1:20" ht="13.2" x14ac:dyDescent="0.25">
      <c r="A23" s="72">
        <f t="shared" si="0"/>
        <v>10</v>
      </c>
      <c r="B23" s="56" t="s">
        <v>38</v>
      </c>
      <c r="C23" s="87">
        <v>0</v>
      </c>
      <c r="D23" s="88">
        <v>14</v>
      </c>
      <c r="E23" s="106">
        <v>6300</v>
      </c>
      <c r="F23" s="106">
        <v>1</v>
      </c>
      <c r="G23" s="89">
        <v>1470</v>
      </c>
      <c r="H23" s="89">
        <v>13</v>
      </c>
      <c r="I23" s="89">
        <v>3480</v>
      </c>
      <c r="J23" s="89">
        <v>10</v>
      </c>
      <c r="K23" s="89">
        <v>2160</v>
      </c>
      <c r="L23" s="89">
        <v>4</v>
      </c>
      <c r="M23" s="89">
        <v>1940</v>
      </c>
      <c r="N23" s="89">
        <v>8</v>
      </c>
      <c r="O23" s="89">
        <v>1450</v>
      </c>
      <c r="P23" s="89">
        <v>14</v>
      </c>
      <c r="Q23" s="90">
        <f>SUM(C23+E23+G23+I23+K23+M23+O23)</f>
        <v>16800</v>
      </c>
      <c r="R23" s="90">
        <f>D23+F23+H23+J23+L23+N23+P23</f>
        <v>64</v>
      </c>
      <c r="S23" s="90">
        <f>LARGE((D23,F23,H23,J23,L23,N23,P23),1)</f>
        <v>14</v>
      </c>
      <c r="T23" s="91">
        <f>SUM(D23,F23,H23,J23,L23,N23,P23)-S23</f>
        <v>50</v>
      </c>
    </row>
    <row r="24" spans="1:20" ht="13.2" x14ac:dyDescent="0.25">
      <c r="A24" s="72">
        <f t="shared" si="0"/>
        <v>11</v>
      </c>
      <c r="B24" s="56" t="s">
        <v>33</v>
      </c>
      <c r="C24" s="87">
        <v>935</v>
      </c>
      <c r="D24" s="88">
        <v>11</v>
      </c>
      <c r="E24" s="88">
        <v>2000</v>
      </c>
      <c r="F24" s="88">
        <v>12</v>
      </c>
      <c r="G24" s="89">
        <v>4280</v>
      </c>
      <c r="H24" s="89">
        <v>4</v>
      </c>
      <c r="I24" s="89">
        <v>3750</v>
      </c>
      <c r="J24" s="89">
        <v>9</v>
      </c>
      <c r="K24" s="89">
        <v>1815</v>
      </c>
      <c r="L24" s="89">
        <v>7</v>
      </c>
      <c r="M24" s="89">
        <v>1025</v>
      </c>
      <c r="N24" s="89">
        <v>13</v>
      </c>
      <c r="O24" s="89">
        <v>2665</v>
      </c>
      <c r="P24" s="89">
        <v>9</v>
      </c>
      <c r="Q24" s="90">
        <f>SUM(C24+E24+G24+I24+K24+M24+O24)</f>
        <v>16470</v>
      </c>
      <c r="R24" s="90">
        <f>D24+F24+H24+J24+L24+N24+P24</f>
        <v>65</v>
      </c>
      <c r="S24" s="90">
        <f>LARGE((D24,F24,H24,J24,L24,N24,P24),1)</f>
        <v>13</v>
      </c>
      <c r="T24" s="91">
        <f>SUM(D24,F24,H24,J24,L24,N24,P24)-S24</f>
        <v>52</v>
      </c>
    </row>
    <row r="25" spans="1:20" ht="13.2" x14ac:dyDescent="0.25">
      <c r="A25" s="72">
        <f t="shared" si="0"/>
        <v>12</v>
      </c>
      <c r="B25" s="56" t="s">
        <v>30</v>
      </c>
      <c r="C25" s="107">
        <v>6335</v>
      </c>
      <c r="D25" s="106">
        <v>1</v>
      </c>
      <c r="E25" s="88">
        <v>4020</v>
      </c>
      <c r="F25" s="88">
        <v>3</v>
      </c>
      <c r="G25" s="89">
        <v>0</v>
      </c>
      <c r="H25" s="89">
        <v>20</v>
      </c>
      <c r="I25" s="89">
        <v>0</v>
      </c>
      <c r="J25" s="89">
        <v>20</v>
      </c>
      <c r="K25" s="89">
        <v>1355</v>
      </c>
      <c r="L25" s="89">
        <v>9</v>
      </c>
      <c r="M25" s="89">
        <v>0</v>
      </c>
      <c r="N25" s="89">
        <v>20</v>
      </c>
      <c r="O25" s="89">
        <v>4795</v>
      </c>
      <c r="P25" s="89">
        <v>3</v>
      </c>
      <c r="Q25" s="90">
        <f>SUM(C25+E25+G25+I25+K25+M25+O25)</f>
        <v>16505</v>
      </c>
      <c r="R25" s="90">
        <f>D25+F25+H25+J25+L25+N25+P25</f>
        <v>76</v>
      </c>
      <c r="S25" s="90">
        <f>LARGE((D25,F25,H25,J25,L25,N25,P25),1)</f>
        <v>20</v>
      </c>
      <c r="T25" s="91">
        <f>SUM(D25,F25,H25,J25,L25,N25,P25)-S25</f>
        <v>56</v>
      </c>
    </row>
    <row r="26" spans="1:20" ht="13.2" x14ac:dyDescent="0.25">
      <c r="A26" s="72">
        <f t="shared" si="0"/>
        <v>13</v>
      </c>
      <c r="B26" s="56" t="s">
        <v>16</v>
      </c>
      <c r="C26" s="87">
        <v>915</v>
      </c>
      <c r="D26" s="88">
        <v>12</v>
      </c>
      <c r="E26" s="88">
        <v>1240</v>
      </c>
      <c r="F26" s="88">
        <v>13</v>
      </c>
      <c r="G26" s="89">
        <v>2050</v>
      </c>
      <c r="H26" s="89">
        <v>11</v>
      </c>
      <c r="I26" s="89">
        <v>5765</v>
      </c>
      <c r="J26" s="89">
        <v>4</v>
      </c>
      <c r="K26" s="89">
        <v>1195</v>
      </c>
      <c r="L26" s="89">
        <v>11</v>
      </c>
      <c r="M26" s="89">
        <v>2825</v>
      </c>
      <c r="N26" s="89">
        <v>6</v>
      </c>
      <c r="O26" s="89">
        <v>2165</v>
      </c>
      <c r="P26" s="89">
        <v>12</v>
      </c>
      <c r="Q26" s="90">
        <f>SUM(C26+E26+G26+I26+K26+M26+O26)</f>
        <v>16155</v>
      </c>
      <c r="R26" s="92">
        <f>D26+F26+H26+J26+L26+N26+P26</f>
        <v>69</v>
      </c>
      <c r="S26" s="92">
        <f>LARGE((D26,F26,H26,J26,L26,N26,P26),1)</f>
        <v>13</v>
      </c>
      <c r="T26" s="93">
        <f>SUM(D26,F26,H26,J26,L26,N26,P26)-S26</f>
        <v>56</v>
      </c>
    </row>
    <row r="27" spans="1:20" ht="13.2" x14ac:dyDescent="0.25">
      <c r="A27" s="72">
        <f t="shared" si="0"/>
        <v>14</v>
      </c>
      <c r="B27" s="56" t="s">
        <v>5</v>
      </c>
      <c r="C27" s="87">
        <v>3450</v>
      </c>
      <c r="D27" s="88">
        <v>6</v>
      </c>
      <c r="E27" s="88">
        <v>1160</v>
      </c>
      <c r="F27" s="88">
        <v>14</v>
      </c>
      <c r="G27" s="89">
        <v>1850</v>
      </c>
      <c r="H27" s="89">
        <v>12</v>
      </c>
      <c r="I27" s="89">
        <v>2940</v>
      </c>
      <c r="J27" s="89">
        <v>11</v>
      </c>
      <c r="K27" s="89">
        <v>930</v>
      </c>
      <c r="L27" s="89">
        <v>13</v>
      </c>
      <c r="M27" s="89">
        <v>0</v>
      </c>
      <c r="N27" s="89">
        <v>20</v>
      </c>
      <c r="O27" s="89">
        <v>2375</v>
      </c>
      <c r="P27" s="89">
        <v>11</v>
      </c>
      <c r="Q27" s="90">
        <f>SUM(C27+E27+G27+I27+K27+M27+O27)</f>
        <v>12705</v>
      </c>
      <c r="R27" s="92">
        <f>D27+F27+H27+J27+L27+N27+P27</f>
        <v>87</v>
      </c>
      <c r="S27" s="92">
        <f>LARGE((D27,F27,H27,J27,L27,N27,P27),1)</f>
        <v>20</v>
      </c>
      <c r="T27" s="93">
        <f>SUM(D27,F27,H27,J27,L27,N27,P27)-S27</f>
        <v>67</v>
      </c>
    </row>
    <row r="28" spans="1:20" ht="13.2" x14ac:dyDescent="0.25">
      <c r="A28" s="72">
        <f t="shared" si="0"/>
        <v>15</v>
      </c>
      <c r="B28" s="56" t="s">
        <v>39</v>
      </c>
      <c r="C28" s="87">
        <v>1260</v>
      </c>
      <c r="D28" s="88">
        <v>10</v>
      </c>
      <c r="E28" s="88">
        <v>960</v>
      </c>
      <c r="F28" s="88">
        <v>15</v>
      </c>
      <c r="G28" s="89">
        <v>0</v>
      </c>
      <c r="H28" s="89">
        <v>14</v>
      </c>
      <c r="I28" s="89">
        <v>1775</v>
      </c>
      <c r="J28" s="89">
        <v>14</v>
      </c>
      <c r="K28" s="89">
        <v>0</v>
      </c>
      <c r="L28" s="89">
        <v>20</v>
      </c>
      <c r="M28" s="89">
        <v>1055</v>
      </c>
      <c r="N28" s="89">
        <v>12</v>
      </c>
      <c r="O28" s="89">
        <v>3280</v>
      </c>
      <c r="P28" s="89">
        <v>7</v>
      </c>
      <c r="Q28" s="90">
        <f>SUM(C28+E28+G28+I28+K28+M28+O28)</f>
        <v>8330</v>
      </c>
      <c r="R28" s="92">
        <f>D28+F28+H28+J28+L28+N28+P28</f>
        <v>92</v>
      </c>
      <c r="S28" s="92">
        <f>LARGE((D28,F28,H28,J28,L28,N28,P28),1)</f>
        <v>20</v>
      </c>
      <c r="T28" s="93">
        <f>SUM(D28,F28,H28,J28,L28,N28,P28)-S28</f>
        <v>72</v>
      </c>
    </row>
    <row r="29" spans="1:20" ht="13.2" x14ac:dyDescent="0.25">
      <c r="A29" s="72">
        <f t="shared" si="0"/>
        <v>16</v>
      </c>
      <c r="B29" s="56" t="s">
        <v>32</v>
      </c>
      <c r="C29" s="87">
        <v>3030</v>
      </c>
      <c r="D29" s="88">
        <v>8</v>
      </c>
      <c r="E29" s="88">
        <v>0</v>
      </c>
      <c r="F29" s="88">
        <v>20</v>
      </c>
      <c r="G29" s="89">
        <v>0</v>
      </c>
      <c r="H29" s="89">
        <v>20</v>
      </c>
      <c r="I29" s="89">
        <v>0</v>
      </c>
      <c r="J29" s="89">
        <v>20</v>
      </c>
      <c r="K29" s="89">
        <v>0</v>
      </c>
      <c r="L29" s="89">
        <v>20</v>
      </c>
      <c r="M29" s="89">
        <v>0</v>
      </c>
      <c r="N29" s="89">
        <v>20</v>
      </c>
      <c r="O29" s="89">
        <v>0</v>
      </c>
      <c r="P29" s="89">
        <v>20</v>
      </c>
      <c r="Q29" s="90">
        <f>SUM(C29+E29+G29+I29+K29+M29+O29)</f>
        <v>3030</v>
      </c>
      <c r="R29" s="92">
        <f>D29+F29+H29+J29+L29+N29+P29</f>
        <v>128</v>
      </c>
      <c r="S29" s="92">
        <f>LARGE((D29,F29,H29,J29,L29,N29,P29),1)</f>
        <v>20</v>
      </c>
      <c r="T29" s="93">
        <f>SUM(D29,F29,H29,J29,L29,N29,P29)-S29</f>
        <v>108</v>
      </c>
    </row>
    <row r="30" spans="1:20" ht="13.2" x14ac:dyDescent="0.25">
      <c r="A30" s="74">
        <f t="shared" si="0"/>
        <v>17</v>
      </c>
      <c r="B30" s="56" t="s">
        <v>4</v>
      </c>
      <c r="C30" s="87">
        <v>0</v>
      </c>
      <c r="D30" s="94">
        <v>20</v>
      </c>
      <c r="E30" s="94">
        <v>0</v>
      </c>
      <c r="F30" s="94">
        <v>20</v>
      </c>
      <c r="G30" s="95">
        <v>0</v>
      </c>
      <c r="H30" s="95">
        <v>20</v>
      </c>
      <c r="I30" s="95">
        <v>0</v>
      </c>
      <c r="J30" s="95">
        <v>20</v>
      </c>
      <c r="K30" s="95">
        <v>0</v>
      </c>
      <c r="L30" s="95">
        <v>20</v>
      </c>
      <c r="M30" s="95">
        <v>0</v>
      </c>
      <c r="N30" s="95">
        <v>20</v>
      </c>
      <c r="O30" s="95">
        <v>0</v>
      </c>
      <c r="P30" s="95">
        <v>20</v>
      </c>
      <c r="Q30" s="92">
        <f>SUM(C30+E30+G30+I30+K30+M30+O30)</f>
        <v>0</v>
      </c>
      <c r="R30" s="92">
        <f>D30+F30+H30+J30+L30+N30+P30</f>
        <v>140</v>
      </c>
      <c r="S30" s="92">
        <f>LARGE((D30,F30,H30,J30,L30,N30,P30),1)</f>
        <v>20</v>
      </c>
      <c r="T30" s="93">
        <f>SUM(D30,F30,H30,J30,L30,N30,P30)-S30</f>
        <v>120</v>
      </c>
    </row>
    <row r="31" spans="1:20" ht="13.2" x14ac:dyDescent="0.25">
      <c r="A31" s="75"/>
      <c r="B31" s="57"/>
      <c r="C31" s="5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  <c r="Q31" s="98">
        <f>SUM(Q14:Q30)</f>
        <v>308959</v>
      </c>
      <c r="R31" s="98"/>
      <c r="S31" s="98"/>
      <c r="T31" s="99"/>
    </row>
    <row r="32" spans="1:20" ht="13.2" x14ac:dyDescent="0.25">
      <c r="A32" s="75"/>
      <c r="B32" s="31" t="s">
        <v>10</v>
      </c>
      <c r="C32" s="4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1"/>
      <c r="Q32" s="97">
        <f>Q31/17</f>
        <v>18174.058823529413</v>
      </c>
      <c r="R32" s="101"/>
      <c r="S32" s="101"/>
      <c r="T32" s="102"/>
    </row>
    <row r="33" spans="1:20" s="2" customFormat="1" x14ac:dyDescent="0.2">
      <c r="A33" s="76"/>
      <c r="B33" s="31" t="s">
        <v>9</v>
      </c>
      <c r="C33" s="49">
        <f>SUM(C14:C30)</f>
        <v>42930</v>
      </c>
      <c r="D33" s="30"/>
      <c r="E33" s="30">
        <f>SUM(E14:E32)</f>
        <v>41700</v>
      </c>
      <c r="F33" s="30"/>
      <c r="G33" s="30">
        <f>SUM(G14:G32)</f>
        <v>43650</v>
      </c>
      <c r="H33" s="30"/>
      <c r="I33" s="30">
        <f>SUM(I16:I32)</f>
        <v>52365</v>
      </c>
      <c r="J33" s="30"/>
      <c r="K33" s="30">
        <f>SUM(K16:K32)</f>
        <v>17890</v>
      </c>
      <c r="L33" s="30"/>
      <c r="M33" s="30">
        <f>SUM(M16:M32)</f>
        <v>28430</v>
      </c>
      <c r="N33" s="30"/>
      <c r="O33" s="30">
        <f>SUM(O14:O32)</f>
        <v>51069</v>
      </c>
      <c r="P33" s="30"/>
      <c r="Q33" s="6"/>
      <c r="R33" s="28"/>
      <c r="S33" s="28"/>
      <c r="T33" s="73"/>
    </row>
    <row r="34" spans="1:20" s="2" customFormat="1" ht="10.8" thickBot="1" x14ac:dyDescent="0.25">
      <c r="A34" s="77"/>
      <c r="B34" s="78" t="s">
        <v>15</v>
      </c>
      <c r="C34" s="79">
        <f>C33/15</f>
        <v>2862</v>
      </c>
      <c r="D34" s="80"/>
      <c r="E34" s="80">
        <f>E33/15</f>
        <v>2780</v>
      </c>
      <c r="F34" s="80"/>
      <c r="G34" s="80">
        <f>G33/14</f>
        <v>3117.8571428571427</v>
      </c>
      <c r="H34" s="80"/>
      <c r="I34" s="80">
        <f>I33/14</f>
        <v>3740.3571428571427</v>
      </c>
      <c r="J34" s="80"/>
      <c r="K34" s="80">
        <f>K33/13</f>
        <v>1376.1538461538462</v>
      </c>
      <c r="L34" s="80"/>
      <c r="M34" s="80">
        <f>M33/13</f>
        <v>2186.9230769230771</v>
      </c>
      <c r="N34" s="80"/>
      <c r="O34" s="80">
        <f>O33/14</f>
        <v>3647.7857142857142</v>
      </c>
      <c r="P34" s="81"/>
      <c r="Q34" s="82"/>
      <c r="R34" s="83"/>
      <c r="S34" s="83"/>
      <c r="T34" s="84"/>
    </row>
    <row r="35" spans="1:20" s="2" customFormat="1" x14ac:dyDescent="0.2">
      <c r="A35" s="58"/>
      <c r="B35" s="58"/>
      <c r="C35" s="59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20" s="2" customFormat="1" x14ac:dyDescent="0.2">
      <c r="C36" s="50"/>
    </row>
    <row r="37" spans="1:20" s="2" customFormat="1" x14ac:dyDescent="0.2">
      <c r="C37" s="50"/>
    </row>
    <row r="38" spans="1:20" s="2" customFormat="1" x14ac:dyDescent="0.2">
      <c r="C38" s="50"/>
      <c r="E38" s="27"/>
    </row>
    <row r="39" spans="1:20" s="2" customFormat="1" x14ac:dyDescent="0.2">
      <c r="C39" s="50"/>
    </row>
  </sheetData>
  <sortState ref="B14:T30">
    <sortCondition ref="T14:T30"/>
    <sortCondition descending="1" ref="Q14:Q30"/>
  </sortState>
  <mergeCells count="5">
    <mergeCell ref="O11:P11"/>
    <mergeCell ref="M11:N11"/>
    <mergeCell ref="G11:H11"/>
    <mergeCell ref="I11:J11"/>
    <mergeCell ref="K11:L11"/>
  </mergeCells>
  <phoneticPr fontId="1" type="noConversion"/>
  <pageMargins left="0.2" right="0.2" top="0.61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x14ac:dyDescent="0.3">
      <c r="B1" s="34" t="s">
        <v>19</v>
      </c>
      <c r="C1" s="34"/>
      <c r="D1" s="38"/>
      <c r="E1" s="38"/>
      <c r="F1" s="38"/>
    </row>
    <row r="2" spans="2:6" x14ac:dyDescent="0.3">
      <c r="B2" s="34" t="s">
        <v>20</v>
      </c>
      <c r="C2" s="34"/>
      <c r="D2" s="38"/>
      <c r="E2" s="38"/>
      <c r="F2" s="38"/>
    </row>
    <row r="3" spans="2:6" x14ac:dyDescent="0.3">
      <c r="B3" s="35"/>
      <c r="C3" s="35"/>
      <c r="D3" s="39"/>
      <c r="E3" s="39"/>
      <c r="F3" s="39"/>
    </row>
    <row r="4" spans="2:6" ht="72" x14ac:dyDescent="0.3">
      <c r="B4" s="35" t="s">
        <v>21</v>
      </c>
      <c r="C4" s="35"/>
      <c r="D4" s="39"/>
      <c r="E4" s="39"/>
      <c r="F4" s="39"/>
    </row>
    <row r="5" spans="2:6" x14ac:dyDescent="0.3">
      <c r="B5" s="35"/>
      <c r="C5" s="35"/>
      <c r="D5" s="39"/>
      <c r="E5" s="39"/>
      <c r="F5" s="39"/>
    </row>
    <row r="6" spans="2:6" ht="28.8" x14ac:dyDescent="0.3">
      <c r="B6" s="34" t="s">
        <v>22</v>
      </c>
      <c r="C6" s="34"/>
      <c r="D6" s="38"/>
      <c r="E6" s="38" t="s">
        <v>23</v>
      </c>
      <c r="F6" s="38" t="s">
        <v>24</v>
      </c>
    </row>
    <row r="7" spans="2:6" ht="15" thickBot="1" x14ac:dyDescent="0.35">
      <c r="B7" s="35"/>
      <c r="C7" s="35"/>
      <c r="D7" s="39"/>
      <c r="E7" s="39"/>
      <c r="F7" s="39"/>
    </row>
    <row r="8" spans="2:6" ht="58.2" thickBot="1" x14ac:dyDescent="0.35">
      <c r="B8" s="36" t="s">
        <v>25</v>
      </c>
      <c r="C8" s="37"/>
      <c r="D8" s="40"/>
      <c r="E8" s="40">
        <v>24</v>
      </c>
      <c r="F8" s="41" t="s">
        <v>26</v>
      </c>
    </row>
    <row r="9" spans="2:6" x14ac:dyDescent="0.3">
      <c r="B9" s="35"/>
      <c r="C9" s="35"/>
      <c r="D9" s="39"/>
      <c r="E9" s="39"/>
      <c r="F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</vt:lpstr>
      <vt:lpstr>Blad2</vt:lpstr>
      <vt:lpstr>Blad3</vt:lpstr>
      <vt:lpstr>Blad4</vt:lpstr>
      <vt:lpstr>Compatibiliteitsrapport</vt:lpstr>
      <vt:lpstr>Blad1!Afdrukbereik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</dc:creator>
  <cp:lastModifiedBy>Windows-gebruiker</cp:lastModifiedBy>
  <cp:lastPrinted>2021-10-19T09:01:21Z</cp:lastPrinted>
  <dcterms:created xsi:type="dcterms:W3CDTF">2009-02-02T17:32:24Z</dcterms:created>
  <dcterms:modified xsi:type="dcterms:W3CDTF">2021-10-19T09:07:10Z</dcterms:modified>
</cp:coreProperties>
</file>