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2"/>
  </bookViews>
  <sheets>
    <sheet name="Blad1" sheetId="1" r:id="rId1"/>
    <sheet name="Blad2" sheetId="2" r:id="rId2"/>
    <sheet name="Blad3" sheetId="3" r:id="rId3"/>
    <sheet name="Blad4" sheetId="4" r:id="rId4"/>
    <sheet name="Compatibiliteitsrapport" sheetId="5" r:id="rId5"/>
  </sheets>
  <definedNames>
    <definedName name="_xlnm.Print_Area" localSheetId="0">Blad1!$A$1:$R$32</definedName>
  </definedNames>
  <calcPr calcId="145621"/>
</workbook>
</file>

<file path=xl/calcChain.xml><?xml version="1.0" encoding="utf-8"?>
<calcChain xmlns="http://schemas.openxmlformats.org/spreadsheetml/2006/main">
  <c r="M31" i="1" l="1"/>
  <c r="Q14" i="1" l="1"/>
  <c r="R14" i="1" s="1"/>
  <c r="Q17" i="1"/>
  <c r="R17" i="1" s="1"/>
  <c r="Q15" i="1"/>
  <c r="R15" i="1" s="1"/>
  <c r="Q16" i="1"/>
  <c r="R16" i="1" s="1"/>
  <c r="Q19" i="1"/>
  <c r="R19" i="1" s="1"/>
  <c r="Q23" i="1"/>
  <c r="R23" i="1" s="1"/>
  <c r="Q24" i="1"/>
  <c r="R24" i="1" s="1"/>
  <c r="Q22" i="1"/>
  <c r="R22" i="1" s="1"/>
  <c r="Q25" i="1"/>
  <c r="R25" i="1" s="1"/>
  <c r="Q26" i="1"/>
  <c r="R26" i="1" s="1"/>
  <c r="Q18" i="1"/>
  <c r="R18" i="1" s="1"/>
  <c r="Q20" i="1"/>
  <c r="R20" i="1" s="1"/>
  <c r="Q27" i="1"/>
  <c r="R27" i="1" s="1"/>
  <c r="Q21" i="1"/>
  <c r="R21" i="1" s="1"/>
  <c r="P14" i="1"/>
  <c r="P17" i="1"/>
  <c r="P15" i="1"/>
  <c r="P16" i="1"/>
  <c r="P19" i="1"/>
  <c r="P23" i="1"/>
  <c r="P24" i="1"/>
  <c r="P22" i="1"/>
  <c r="P25" i="1"/>
  <c r="P26" i="1"/>
  <c r="P18" i="1"/>
  <c r="P20" i="1"/>
  <c r="P27" i="1"/>
  <c r="P21" i="1"/>
  <c r="O14" i="1"/>
  <c r="O17" i="1"/>
  <c r="O15" i="1"/>
  <c r="O16" i="1"/>
  <c r="O19" i="1"/>
  <c r="O23" i="1"/>
  <c r="O24" i="1"/>
  <c r="O22" i="1"/>
  <c r="O25" i="1"/>
  <c r="O26" i="1"/>
  <c r="O18" i="1"/>
  <c r="O20" i="1"/>
  <c r="O27" i="1"/>
  <c r="O21" i="1"/>
  <c r="E30" i="1" l="1"/>
  <c r="E31" i="1" s="1"/>
  <c r="G30" i="1"/>
  <c r="G31" i="1" s="1"/>
  <c r="C30" i="1"/>
  <c r="C31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M30" i="1"/>
  <c r="K30" i="1"/>
  <c r="K31" i="1" s="1"/>
  <c r="I30" i="1"/>
  <c r="I31" i="1" s="1"/>
</calcChain>
</file>

<file path=xl/sharedStrings.xml><?xml version="1.0" encoding="utf-8"?>
<sst xmlns="http://schemas.openxmlformats.org/spreadsheetml/2006/main" count="52" uniqueCount="39">
  <si>
    <t>gewicht</t>
  </si>
  <si>
    <t>punt</t>
  </si>
  <si>
    <t>Swaenepoel Johny</t>
  </si>
  <si>
    <t>Naam</t>
  </si>
  <si>
    <t>Totaal</t>
  </si>
  <si>
    <t>Slechtste</t>
  </si>
  <si>
    <t>Totaal gewicht per reeks:</t>
  </si>
  <si>
    <t>Gemiddeld gewicht per visser:</t>
  </si>
  <si>
    <t xml:space="preserve">                           HENGELCLUB  “ Match en Feeder Team Roeselare “</t>
  </si>
  <si>
    <t>Liebrandt Giovanni</t>
  </si>
  <si>
    <t>Beun Mario</t>
  </si>
  <si>
    <t>Jonckheere Georges</t>
  </si>
  <si>
    <t>Gemiddeld gewicht per deelnemer</t>
  </si>
  <si>
    <t>Beun Koen</t>
  </si>
  <si>
    <t>Gewicht</t>
  </si>
  <si>
    <t>Punten</t>
  </si>
  <si>
    <t>Compatibiliteitsrapport voor 2019- Klassement.xls</t>
  </si>
  <si>
    <t>Uitvoeren op 20/05/2019 19:09</t>
  </si>
  <si>
    <t>De volgende functies in deze werkmap worden niet ondersteund door eerdere versies van Excel. Deze functies gaan mogelijk verloren of werken niet correct als u deze werkmap opent in een eerdere versie van Excel of als u deze werkmap opslaat in een eerdere bestandsindeling.</t>
  </si>
  <si>
    <t>Gering kwaliteitsverlies</t>
  </si>
  <si>
    <t>Aantal exemplaren</t>
  </si>
  <si>
    <t>Versie</t>
  </si>
  <si>
    <t>Een aantal cellen of stijlen in deze werkmap bevat opmaak die niet wordt ondersteund in de geselecteerde bestandsindeling. Deze opmaak wordt geconverteerd naar de meest overeenkomende opmaak die beschikbaar is.</t>
  </si>
  <si>
    <t>Excel 97-2003</t>
  </si>
  <si>
    <t>Bloso St.Joris</t>
  </si>
  <si>
    <t>Devoogt Willy</t>
  </si>
  <si>
    <t>Devos André</t>
  </si>
  <si>
    <t>Muylle Fernand</t>
  </si>
  <si>
    <t>Dufromont René</t>
  </si>
  <si>
    <t>Formesyn Luc</t>
  </si>
  <si>
    <t>Debel Davy</t>
  </si>
  <si>
    <t>Vanlerberghe Patrick</t>
  </si>
  <si>
    <t>Lamaire Randal</t>
  </si>
  <si>
    <t>KLASSEMENT  2022</t>
  </si>
  <si>
    <t>Stil Einde</t>
  </si>
  <si>
    <t>Ijzer Pervijze</t>
  </si>
  <si>
    <t>Ijzer Tervaete</t>
  </si>
  <si>
    <t>Ijzer Hoge Bomen</t>
  </si>
  <si>
    <t>Hemeryck Paul (Kampioen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</si>
</sst>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4"/>
      <color indexed="63"/>
      <name val="Calibri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theme="6" tint="-0.24994659260841701"/>
      </patternFill>
    </fill>
    <fill>
      <patternFill patternType="solid">
        <fgColor theme="0"/>
        <bgColor auto="1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/>
    <xf numFmtId="14" fontId="4" fillId="2" borderId="2" xfId="0" applyNumberFormat="1" applyFont="1" applyFill="1" applyBorder="1" applyAlignment="1">
      <alignment horizontal="centerContinuous"/>
    </xf>
    <xf numFmtId="14" fontId="4" fillId="2" borderId="3" xfId="0" applyNumberFormat="1" applyFont="1" applyFill="1" applyBorder="1" applyAlignment="1">
      <alignment horizontal="centerContinuous"/>
    </xf>
    <xf numFmtId="0" fontId="3" fillId="3" borderId="1" xfId="0" applyFont="1" applyFill="1" applyBorder="1"/>
    <xf numFmtId="0" fontId="3" fillId="0" borderId="4" xfId="0" applyFont="1" applyBorder="1"/>
    <xf numFmtId="0" fontId="7" fillId="4" borderId="2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3" fillId="0" borderId="7" xfId="0" applyFont="1" applyBorder="1"/>
    <xf numFmtId="0" fontId="3" fillId="3" borderId="8" xfId="0" applyFont="1" applyFill="1" applyBorder="1"/>
    <xf numFmtId="0" fontId="3" fillId="3" borderId="0" xfId="0" applyFont="1" applyFill="1" applyBorder="1"/>
    <xf numFmtId="0" fontId="6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0" xfId="0" applyFont="1" applyFill="1" applyBorder="1"/>
    <xf numFmtId="0" fontId="2" fillId="4" borderId="11" xfId="0" applyFont="1" applyFill="1" applyBorder="1"/>
    <xf numFmtId="0" fontId="2" fillId="4" borderId="0" xfId="0" applyFont="1" applyFill="1" applyBorder="1"/>
    <xf numFmtId="0" fontId="2" fillId="4" borderId="11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11" xfId="0" applyFont="1" applyFill="1" applyBorder="1" applyAlignment="1"/>
    <xf numFmtId="0" fontId="2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/>
    <xf numFmtId="0" fontId="2" fillId="4" borderId="12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0" fontId="8" fillId="0" borderId="0" xfId="0" applyFont="1" applyAlignment="1"/>
    <xf numFmtId="14" fontId="4" fillId="2" borderId="15" xfId="0" applyNumberFormat="1" applyFont="1" applyFill="1" applyBorder="1" applyAlignment="1">
      <alignment horizontal="centerContinuous"/>
    </xf>
    <xf numFmtId="0" fontId="5" fillId="8" borderId="4" xfId="0" applyFont="1" applyFill="1" applyBorder="1"/>
    <xf numFmtId="0" fontId="5" fillId="9" borderId="5" xfId="0" applyFont="1" applyFill="1" applyBorder="1"/>
    <xf numFmtId="0" fontId="9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9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7" xfId="0" applyNumberFormat="1" applyBorder="1" applyAlignment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2" fillId="5" borderId="10" xfId="0" applyFont="1" applyFill="1" applyBorder="1" applyAlignment="1">
      <alignment vertical="justify"/>
    </xf>
    <xf numFmtId="0" fontId="2" fillId="5" borderId="0" xfId="0" applyFont="1" applyFill="1" applyBorder="1" applyAlignment="1">
      <alignment vertical="justify"/>
    </xf>
    <xf numFmtId="0" fontId="2" fillId="4" borderId="0" xfId="0" applyFont="1" applyFill="1" applyBorder="1" applyAlignment="1">
      <alignment vertical="justify"/>
    </xf>
    <xf numFmtId="0" fontId="2" fillId="4" borderId="0" xfId="0" applyFont="1" applyFill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5" fillId="8" borderId="4" xfId="0" applyFont="1" applyFill="1" applyBorder="1" applyAlignment="1">
      <alignment vertical="justify"/>
    </xf>
    <xf numFmtId="0" fontId="2" fillId="0" borderId="0" xfId="0" applyFont="1" applyAlignment="1">
      <alignment vertical="justify"/>
    </xf>
    <xf numFmtId="0" fontId="5" fillId="9" borderId="5" xfId="0" applyFont="1" applyFill="1" applyBorder="1" applyAlignment="1">
      <alignment horizontal="center"/>
    </xf>
    <xf numFmtId="14" fontId="4" fillId="2" borderId="15" xfId="0" applyNumberFormat="1" applyFont="1" applyFill="1" applyBorder="1" applyAlignment="1">
      <alignment horizontal="centerContinuous" vertical="justify"/>
    </xf>
    <xf numFmtId="14" fontId="4" fillId="2" borderId="2" xfId="0" applyNumberFormat="1" applyFont="1" applyFill="1" applyBorder="1" applyAlignment="1">
      <alignment horizontal="centerContinuous" vertical="justify"/>
    </xf>
    <xf numFmtId="164" fontId="4" fillId="2" borderId="19" xfId="0" applyNumberFormat="1" applyFont="1" applyFill="1" applyBorder="1" applyAlignment="1">
      <alignment horizontal="centerContinuous"/>
    </xf>
    <xf numFmtId="14" fontId="4" fillId="2" borderId="20" xfId="0" applyNumberFormat="1" applyFont="1" applyFill="1" applyBorder="1" applyAlignment="1">
      <alignment horizontal="centerContinuous"/>
    </xf>
    <xf numFmtId="0" fontId="11" fillId="0" borderId="5" xfId="1" applyFont="1" applyBorder="1"/>
    <xf numFmtId="0" fontId="2" fillId="0" borderId="5" xfId="0" applyFont="1" applyBorder="1"/>
    <xf numFmtId="0" fontId="2" fillId="0" borderId="14" xfId="0" applyFont="1" applyBorder="1" applyAlignment="1"/>
    <xf numFmtId="0" fontId="2" fillId="0" borderId="14" xfId="0" applyFont="1" applyBorder="1" applyAlignment="1">
      <alignment vertical="justify"/>
    </xf>
    <xf numFmtId="0" fontId="2" fillId="5" borderId="24" xfId="0" applyFont="1" applyFill="1" applyBorder="1"/>
    <xf numFmtId="0" fontId="2" fillId="5" borderId="22" xfId="0" applyFont="1" applyFill="1" applyBorder="1"/>
    <xf numFmtId="0" fontId="2" fillId="4" borderId="22" xfId="0" applyFont="1" applyFill="1" applyBorder="1"/>
    <xf numFmtId="0" fontId="0" fillId="6" borderId="0" xfId="0" applyFill="1" applyBorder="1"/>
    <xf numFmtId="0" fontId="2" fillId="4" borderId="22" xfId="0" applyFont="1" applyFill="1" applyBorder="1" applyAlignment="1">
      <alignment wrapText="1"/>
    </xf>
    <xf numFmtId="0" fontId="2" fillId="4" borderId="22" xfId="0" applyFont="1" applyFill="1" applyBorder="1" applyAlignment="1"/>
    <xf numFmtId="0" fontId="2" fillId="4" borderId="21" xfId="0" applyFont="1" applyFill="1" applyBorder="1" applyAlignment="1">
      <alignment wrapText="1"/>
    </xf>
    <xf numFmtId="0" fontId="3" fillId="0" borderId="11" xfId="0" applyFont="1" applyBorder="1"/>
    <xf numFmtId="0" fontId="3" fillId="0" borderId="22" xfId="0" applyFont="1" applyBorder="1"/>
    <xf numFmtId="0" fontId="3" fillId="0" borderId="25" xfId="0" applyFont="1" applyBorder="1"/>
    <xf numFmtId="0" fontId="5" fillId="0" borderId="26" xfId="0" applyFont="1" applyBorder="1"/>
    <xf numFmtId="0" fontId="5" fillId="8" borderId="25" xfId="0" applyFont="1" applyFill="1" applyBorder="1"/>
    <xf numFmtId="0" fontId="3" fillId="0" borderId="23" xfId="0" applyFont="1" applyBorder="1"/>
    <xf numFmtId="0" fontId="5" fillId="0" borderId="28" xfId="0" applyFont="1" applyBorder="1"/>
    <xf numFmtId="0" fontId="11" fillId="10" borderId="5" xfId="1" applyFont="1" applyFill="1" applyBorder="1" applyAlignment="1">
      <alignment horizontal="center"/>
    </xf>
    <xf numFmtId="3" fontId="11" fillId="10" borderId="4" xfId="0" applyNumberFormat="1" applyFont="1" applyFill="1" applyBorder="1"/>
    <xf numFmtId="3" fontId="11" fillId="7" borderId="4" xfId="0" applyNumberFormat="1" applyFont="1" applyFill="1" applyBorder="1"/>
    <xf numFmtId="3" fontId="11" fillId="0" borderId="4" xfId="0" applyNumberFormat="1" applyFont="1" applyBorder="1"/>
    <xf numFmtId="3" fontId="11" fillId="0" borderId="25" xfId="0" applyNumberFormat="1" applyFont="1" applyBorder="1"/>
    <xf numFmtId="3" fontId="11" fillId="0" borderId="5" xfId="0" applyNumberFormat="1" applyFont="1" applyBorder="1"/>
    <xf numFmtId="3" fontId="13" fillId="0" borderId="5" xfId="0" applyNumberFormat="1" applyFont="1" applyFill="1" applyBorder="1" applyAlignment="1"/>
    <xf numFmtId="3" fontId="11" fillId="0" borderId="5" xfId="0" applyNumberFormat="1" applyFont="1" applyBorder="1" applyAlignment="1"/>
    <xf numFmtId="3" fontId="11" fillId="0" borderId="27" xfId="0" applyNumberFormat="1" applyFont="1" applyBorder="1" applyAlignment="1"/>
    <xf numFmtId="0" fontId="13" fillId="0" borderId="5" xfId="0" applyFont="1" applyFill="1" applyBorder="1" applyAlignment="1"/>
    <xf numFmtId="0" fontId="13" fillId="0" borderId="5" xfId="0" applyFont="1" applyBorder="1" applyAlignment="1"/>
    <xf numFmtId="0" fontId="13" fillId="0" borderId="27" xfId="0" applyFont="1" applyBorder="1" applyAlignment="1"/>
    <xf numFmtId="0" fontId="14" fillId="0" borderId="28" xfId="0" applyFont="1" applyBorder="1"/>
    <xf numFmtId="0" fontId="13" fillId="0" borderId="5" xfId="0" applyFont="1" applyFill="1" applyBorder="1" applyAlignment="1">
      <alignment vertical="justify"/>
    </xf>
    <xf numFmtId="0" fontId="13" fillId="0" borderId="0" xfId="0" applyFont="1"/>
    <xf numFmtId="0" fontId="13" fillId="0" borderId="28" xfId="0" applyFont="1" applyBorder="1" applyAlignment="1"/>
    <xf numFmtId="3" fontId="13" fillId="0" borderId="5" xfId="0" applyNumberFormat="1" applyFont="1" applyFill="1" applyBorder="1" applyAlignment="1">
      <alignment vertical="justify"/>
    </xf>
    <xf numFmtId="3" fontId="14" fillId="0" borderId="27" xfId="0" applyNumberFormat="1" applyFont="1" applyBorder="1"/>
    <xf numFmtId="0" fontId="13" fillId="0" borderId="0" xfId="0" applyFont="1" applyAlignment="1"/>
    <xf numFmtId="0" fontId="13" fillId="0" borderId="29" xfId="0" applyFont="1" applyBorder="1" applyAlignment="1"/>
    <xf numFmtId="0" fontId="11" fillId="0" borderId="30" xfId="0" applyFont="1" applyFill="1" applyBorder="1" applyAlignment="1"/>
    <xf numFmtId="3" fontId="13" fillId="0" borderId="30" xfId="0" applyNumberFormat="1" applyFont="1" applyFill="1" applyBorder="1" applyAlignment="1">
      <alignment vertical="justify"/>
    </xf>
    <xf numFmtId="3" fontId="13" fillId="0" borderId="30" xfId="0" applyNumberFormat="1" applyFont="1" applyFill="1" applyBorder="1" applyAlignment="1"/>
    <xf numFmtId="3" fontId="11" fillId="0" borderId="30" xfId="0" applyNumberFormat="1" applyFont="1" applyBorder="1" applyAlignment="1"/>
    <xf numFmtId="3" fontId="11" fillId="0" borderId="30" xfId="0" applyNumberFormat="1" applyFont="1" applyBorder="1"/>
    <xf numFmtId="3" fontId="14" fillId="0" borderId="31" xfId="0" applyNumberFormat="1" applyFont="1" applyBorder="1"/>
    <xf numFmtId="3" fontId="14" fillId="11" borderId="4" xfId="0" applyNumberFormat="1" applyFont="1" applyFill="1" applyBorder="1"/>
    <xf numFmtId="0" fontId="14" fillId="11" borderId="5" xfId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Continuous" vertical="justify"/>
    </xf>
    <xf numFmtId="0" fontId="14" fillId="0" borderId="5" xfId="1" applyFont="1" applyBorder="1"/>
    <xf numFmtId="14" fontId="4" fillId="2" borderId="15" xfId="0" applyNumberFormat="1" applyFont="1" applyFill="1" applyBorder="1" applyAlignment="1">
      <alignment horizontal="center"/>
    </xf>
    <xf numFmtId="14" fontId="4" fillId="2" borderId="19" xfId="0" applyNumberFormat="1" applyFont="1" applyFill="1" applyBorder="1" applyAlignment="1">
      <alignment horizontal="center"/>
    </xf>
    <xf numFmtId="14" fontId="4" fillId="2" borderId="20" xfId="0" applyNumberFormat="1" applyFont="1" applyFill="1" applyBorder="1" applyAlignment="1">
      <alignment horizontal="center"/>
    </xf>
  </cellXfs>
  <cellStyles count="3">
    <cellStyle name="Hyperlink 2" xfId="2"/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</xdr:row>
      <xdr:rowOff>22860</xdr:rowOff>
    </xdr:from>
    <xdr:to>
      <xdr:col>1</xdr:col>
      <xdr:colOff>1356360</xdr:colOff>
      <xdr:row>9</xdr:row>
      <xdr:rowOff>129540</xdr:rowOff>
    </xdr:to>
    <xdr:pic>
      <xdr:nvPicPr>
        <xdr:cNvPr id="1437" name="Afbeelding 0" descr="or_visse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51460"/>
          <a:ext cx="11887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403860</xdr:colOff>
      <xdr:row>0</xdr:row>
      <xdr:rowOff>91440</xdr:rowOff>
    </xdr:from>
    <xdr:to>
      <xdr:col>16</xdr:col>
      <xdr:colOff>381000</xdr:colOff>
      <xdr:row>8</xdr:row>
      <xdr:rowOff>68580</xdr:rowOff>
    </xdr:to>
    <xdr:pic>
      <xdr:nvPicPr>
        <xdr:cNvPr id="14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3920" y="91440"/>
          <a:ext cx="1196340" cy="1234440"/>
        </a:xfrm>
        <a:prstGeom prst="rect">
          <a:avLst/>
        </a:prstGeom>
        <a:noFill/>
        <a:ln w="63500" cmpd="tri">
          <a:solidFill>
            <a:srgbClr val="33996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S19" sqref="S19"/>
    </sheetView>
  </sheetViews>
  <sheetFormatPr defaultColWidth="9.109375" defaultRowHeight="10.199999999999999" x14ac:dyDescent="0.2"/>
  <cols>
    <col min="1" max="1" width="3" style="1" bestFit="1" customWidth="1"/>
    <col min="2" max="2" width="28.88671875" style="1" bestFit="1" customWidth="1"/>
    <col min="3" max="3" width="7.33203125" style="44" customWidth="1"/>
    <col min="4" max="4" width="3.88671875" style="1" bestFit="1" customWidth="1"/>
    <col min="5" max="5" width="6.33203125" style="1" bestFit="1" customWidth="1"/>
    <col min="6" max="6" width="3.88671875" style="1" bestFit="1" customWidth="1"/>
    <col min="7" max="7" width="6.33203125" style="1" bestFit="1" customWidth="1"/>
    <col min="8" max="8" width="3.88671875" style="1" bestFit="1" customWidth="1"/>
    <col min="9" max="9" width="8.44140625" style="1" customWidth="1"/>
    <col min="10" max="10" width="3.88671875" style="1" bestFit="1" customWidth="1"/>
    <col min="11" max="11" width="9.44140625" style="1" customWidth="1"/>
    <col min="12" max="12" width="3.88671875" style="1" bestFit="1" customWidth="1"/>
    <col min="13" max="13" width="6.5546875" style="1" bestFit="1" customWidth="1"/>
    <col min="14" max="14" width="3.88671875" style="1" bestFit="1" customWidth="1"/>
    <col min="15" max="15" width="9.33203125" style="1" customWidth="1"/>
    <col min="16" max="16" width="8.44140625" style="1" bestFit="1" customWidth="1"/>
    <col min="17" max="17" width="8.5546875" style="1" customWidth="1"/>
    <col min="18" max="18" width="5.77734375" style="1" customWidth="1"/>
    <col min="19" max="16384" width="9.109375" style="1"/>
  </cols>
  <sheetData>
    <row r="1" spans="1:18" ht="18" x14ac:dyDescent="0.35">
      <c r="A1" s="13" t="s">
        <v>8</v>
      </c>
      <c r="B1" s="14"/>
      <c r="C1" s="38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54"/>
    </row>
    <row r="2" spans="1:18" x14ac:dyDescent="0.2">
      <c r="A2" s="15"/>
      <c r="B2" s="16"/>
      <c r="C2" s="3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55"/>
    </row>
    <row r="3" spans="1:18" x14ac:dyDescent="0.2">
      <c r="A3" s="15"/>
      <c r="B3" s="16"/>
      <c r="C3" s="39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55"/>
    </row>
    <row r="4" spans="1:18" x14ac:dyDescent="0.2">
      <c r="A4" s="17"/>
      <c r="B4" s="18"/>
      <c r="C4" s="4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56"/>
    </row>
    <row r="5" spans="1:18" ht="14.4" x14ac:dyDescent="0.3">
      <c r="A5" s="17"/>
      <c r="B5" s="18"/>
      <c r="C5" s="4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57"/>
      <c r="R5" s="56"/>
    </row>
    <row r="6" spans="1:18" x14ac:dyDescent="0.2">
      <c r="A6" s="17"/>
      <c r="B6" s="18"/>
      <c r="C6" s="4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56"/>
    </row>
    <row r="7" spans="1:18" x14ac:dyDescent="0.2">
      <c r="A7" s="19"/>
      <c r="B7" s="20"/>
      <c r="C7" s="4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58"/>
    </row>
    <row r="8" spans="1:18" s="2" customFormat="1" ht="15.6" x14ac:dyDescent="0.3">
      <c r="A8" s="21"/>
      <c r="B8" s="22"/>
      <c r="C8" s="40"/>
      <c r="D8" s="23"/>
      <c r="E8" s="23"/>
      <c r="F8" s="23"/>
      <c r="G8" s="7" t="s">
        <v>33</v>
      </c>
      <c r="H8" s="8"/>
      <c r="I8" s="8"/>
      <c r="J8" s="8"/>
      <c r="K8" s="8"/>
      <c r="L8" s="9"/>
      <c r="M8" s="23"/>
      <c r="N8" s="23"/>
      <c r="O8" s="23"/>
      <c r="P8" s="23"/>
      <c r="Q8" s="23"/>
      <c r="R8" s="59"/>
    </row>
    <row r="9" spans="1:18" x14ac:dyDescent="0.2">
      <c r="A9" s="19"/>
      <c r="B9" s="20"/>
      <c r="C9" s="4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58"/>
    </row>
    <row r="10" spans="1:18" ht="10.8" thickBot="1" x14ac:dyDescent="0.25">
      <c r="A10" s="24"/>
      <c r="B10" s="25"/>
      <c r="C10" s="4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60"/>
    </row>
    <row r="11" spans="1:18" x14ac:dyDescent="0.2">
      <c r="A11" s="61"/>
      <c r="B11" s="10"/>
      <c r="C11" s="46">
        <v>44647</v>
      </c>
      <c r="D11" s="27"/>
      <c r="E11" s="48">
        <v>44675</v>
      </c>
      <c r="F11" s="49"/>
      <c r="G11" s="99">
        <v>44696</v>
      </c>
      <c r="H11" s="100"/>
      <c r="I11" s="98">
        <v>44731</v>
      </c>
      <c r="J11" s="98"/>
      <c r="K11" s="99">
        <v>44801</v>
      </c>
      <c r="L11" s="100"/>
      <c r="M11" s="98">
        <v>44815</v>
      </c>
      <c r="N11" s="98"/>
      <c r="O11" s="11"/>
      <c r="P11" s="12"/>
      <c r="Q11" s="12"/>
      <c r="R11" s="62"/>
    </row>
    <row r="12" spans="1:18" ht="10.199999999999999" customHeight="1" x14ac:dyDescent="0.2">
      <c r="A12" s="61"/>
      <c r="B12" s="6"/>
      <c r="C12" s="47" t="s">
        <v>34</v>
      </c>
      <c r="D12" s="4"/>
      <c r="E12" s="3" t="s">
        <v>36</v>
      </c>
      <c r="F12" s="4"/>
      <c r="G12" s="3" t="s">
        <v>24</v>
      </c>
      <c r="H12" s="4"/>
      <c r="I12" s="3" t="s">
        <v>35</v>
      </c>
      <c r="J12" s="4"/>
      <c r="K12" s="47" t="s">
        <v>37</v>
      </c>
      <c r="L12" s="96"/>
      <c r="M12" s="3" t="s">
        <v>36</v>
      </c>
      <c r="N12" s="4"/>
      <c r="O12" s="45" t="s">
        <v>14</v>
      </c>
      <c r="P12" s="29" t="s">
        <v>15</v>
      </c>
      <c r="Q12" s="5"/>
      <c r="R12" s="63"/>
    </row>
    <row r="13" spans="1:18" x14ac:dyDescent="0.2">
      <c r="A13" s="64"/>
      <c r="B13" s="28" t="s">
        <v>3</v>
      </c>
      <c r="C13" s="43" t="s">
        <v>0</v>
      </c>
      <c r="D13" s="28" t="s">
        <v>1</v>
      </c>
      <c r="E13" s="28" t="s">
        <v>0</v>
      </c>
      <c r="F13" s="28" t="s">
        <v>1</v>
      </c>
      <c r="G13" s="28" t="s">
        <v>0</v>
      </c>
      <c r="H13" s="28" t="s">
        <v>1</v>
      </c>
      <c r="I13" s="28" t="s">
        <v>0</v>
      </c>
      <c r="J13" s="28" t="s">
        <v>1</v>
      </c>
      <c r="K13" s="28" t="s">
        <v>0</v>
      </c>
      <c r="L13" s="28" t="s">
        <v>1</v>
      </c>
      <c r="M13" s="28" t="s">
        <v>0</v>
      </c>
      <c r="N13" s="28" t="s">
        <v>1</v>
      </c>
      <c r="O13" s="28" t="s">
        <v>4</v>
      </c>
      <c r="P13" s="28" t="s">
        <v>4</v>
      </c>
      <c r="Q13" s="28" t="s">
        <v>5</v>
      </c>
      <c r="R13" s="65" t="s">
        <v>4</v>
      </c>
    </row>
    <row r="14" spans="1:18" ht="13.2" x14ac:dyDescent="0.25">
      <c r="A14" s="66">
        <v>1</v>
      </c>
      <c r="B14" s="97" t="s">
        <v>38</v>
      </c>
      <c r="C14" s="68">
        <v>4700</v>
      </c>
      <c r="D14" s="69">
        <v>2</v>
      </c>
      <c r="E14" s="69">
        <v>2240</v>
      </c>
      <c r="F14" s="69">
        <v>5</v>
      </c>
      <c r="G14" s="70">
        <v>4520</v>
      </c>
      <c r="H14" s="70">
        <v>3</v>
      </c>
      <c r="I14" s="70">
        <v>1860</v>
      </c>
      <c r="J14" s="70">
        <v>10</v>
      </c>
      <c r="K14" s="94">
        <v>7680</v>
      </c>
      <c r="L14" s="94">
        <v>1</v>
      </c>
      <c r="M14" s="94">
        <v>14400</v>
      </c>
      <c r="N14" s="94">
        <v>1</v>
      </c>
      <c r="O14" s="71">
        <f t="shared" ref="O14:O27" si="0">SUM(C14+E14+G14+I14+K14+M14)</f>
        <v>35400</v>
      </c>
      <c r="P14" s="71">
        <f t="shared" ref="P14:P27" si="1">D14+F14+H14+J14+L14+N14</f>
        <v>22</v>
      </c>
      <c r="Q14" s="71">
        <f>LARGE((D14,F14,H14,J14,L14,N14),1)</f>
        <v>10</v>
      </c>
      <c r="R14" s="72">
        <f t="shared" ref="R14:R27" si="2">SUM(D14,F14,H14,J14,L14,N14)-Q14</f>
        <v>12</v>
      </c>
    </row>
    <row r="15" spans="1:18" ht="13.2" x14ac:dyDescent="0.25">
      <c r="A15" s="66">
        <f t="shared" ref="A15:A27" si="3">A14+1</f>
        <v>2</v>
      </c>
      <c r="B15" s="50" t="s">
        <v>2</v>
      </c>
      <c r="C15" s="95">
        <v>4730</v>
      </c>
      <c r="D15" s="94">
        <v>1</v>
      </c>
      <c r="E15" s="69">
        <v>2020</v>
      </c>
      <c r="F15" s="69">
        <v>6</v>
      </c>
      <c r="G15" s="70">
        <v>3840</v>
      </c>
      <c r="H15" s="70">
        <v>5</v>
      </c>
      <c r="I15" s="70">
        <v>4500</v>
      </c>
      <c r="J15" s="70">
        <v>6</v>
      </c>
      <c r="K15" s="70">
        <v>3500</v>
      </c>
      <c r="L15" s="70">
        <v>7</v>
      </c>
      <c r="M15" s="70">
        <v>4840</v>
      </c>
      <c r="N15" s="70">
        <v>4</v>
      </c>
      <c r="O15" s="71">
        <f t="shared" si="0"/>
        <v>23430</v>
      </c>
      <c r="P15" s="71">
        <f t="shared" si="1"/>
        <v>29</v>
      </c>
      <c r="Q15" s="71">
        <f>LARGE((D15,F15,H15,J15,L15,N15),1)</f>
        <v>7</v>
      </c>
      <c r="R15" s="72">
        <f t="shared" si="2"/>
        <v>22</v>
      </c>
    </row>
    <row r="16" spans="1:18" ht="13.2" x14ac:dyDescent="0.25">
      <c r="A16" s="66">
        <f t="shared" si="3"/>
        <v>3</v>
      </c>
      <c r="B16" s="50" t="s">
        <v>25</v>
      </c>
      <c r="C16" s="68">
        <v>2170</v>
      </c>
      <c r="D16" s="69">
        <v>4</v>
      </c>
      <c r="E16" s="69">
        <v>2900</v>
      </c>
      <c r="F16" s="69">
        <v>4</v>
      </c>
      <c r="G16" s="70">
        <v>0</v>
      </c>
      <c r="H16" s="70">
        <v>14</v>
      </c>
      <c r="I16" s="70">
        <v>4520</v>
      </c>
      <c r="J16" s="70">
        <v>5</v>
      </c>
      <c r="K16" s="70">
        <v>5440</v>
      </c>
      <c r="L16" s="70">
        <v>2</v>
      </c>
      <c r="M16" s="70">
        <v>4240</v>
      </c>
      <c r="N16" s="70">
        <v>7</v>
      </c>
      <c r="O16" s="71">
        <f t="shared" si="0"/>
        <v>19270</v>
      </c>
      <c r="P16" s="71">
        <f t="shared" si="1"/>
        <v>36</v>
      </c>
      <c r="Q16" s="71">
        <f>LARGE((D16,F16,H16,J16,L16,N16),1)</f>
        <v>14</v>
      </c>
      <c r="R16" s="72">
        <f t="shared" si="2"/>
        <v>22</v>
      </c>
    </row>
    <row r="17" spans="1:18" ht="13.2" x14ac:dyDescent="0.25">
      <c r="A17" s="66">
        <f t="shared" si="3"/>
        <v>4</v>
      </c>
      <c r="B17" s="50" t="s">
        <v>26</v>
      </c>
      <c r="C17" s="68">
        <v>1570</v>
      </c>
      <c r="D17" s="69">
        <v>7</v>
      </c>
      <c r="E17" s="69">
        <v>3740</v>
      </c>
      <c r="F17" s="69">
        <v>2</v>
      </c>
      <c r="G17" s="70">
        <v>3830</v>
      </c>
      <c r="H17" s="70">
        <v>6</v>
      </c>
      <c r="I17" s="70">
        <v>5340</v>
      </c>
      <c r="J17" s="70">
        <v>3</v>
      </c>
      <c r="K17" s="70">
        <v>1980</v>
      </c>
      <c r="L17" s="70">
        <v>11</v>
      </c>
      <c r="M17" s="70">
        <v>4580</v>
      </c>
      <c r="N17" s="70">
        <v>5</v>
      </c>
      <c r="O17" s="71">
        <f t="shared" si="0"/>
        <v>21040</v>
      </c>
      <c r="P17" s="71">
        <f t="shared" si="1"/>
        <v>34</v>
      </c>
      <c r="Q17" s="71">
        <f>LARGE((D17,F17,H17,J17,L17,N17),1)</f>
        <v>11</v>
      </c>
      <c r="R17" s="72">
        <f t="shared" si="2"/>
        <v>23</v>
      </c>
    </row>
    <row r="18" spans="1:18" ht="13.2" x14ac:dyDescent="0.25">
      <c r="A18" s="66">
        <f t="shared" si="3"/>
        <v>5</v>
      </c>
      <c r="B18" s="50" t="s">
        <v>27</v>
      </c>
      <c r="C18" s="68">
        <v>1330</v>
      </c>
      <c r="D18" s="69">
        <v>8</v>
      </c>
      <c r="E18" s="69">
        <v>1210</v>
      </c>
      <c r="F18" s="69">
        <v>9</v>
      </c>
      <c r="G18" s="94">
        <v>7990</v>
      </c>
      <c r="H18" s="94">
        <v>1</v>
      </c>
      <c r="I18" s="70">
        <v>940</v>
      </c>
      <c r="J18" s="70">
        <v>13</v>
      </c>
      <c r="K18" s="70">
        <v>5200</v>
      </c>
      <c r="L18" s="70">
        <v>3</v>
      </c>
      <c r="M18" s="70">
        <v>8050</v>
      </c>
      <c r="N18" s="70">
        <v>3</v>
      </c>
      <c r="O18" s="71">
        <f t="shared" si="0"/>
        <v>24720</v>
      </c>
      <c r="P18" s="71">
        <f t="shared" si="1"/>
        <v>37</v>
      </c>
      <c r="Q18" s="71">
        <f>LARGE((D18,F18,H18,J18,L18,N18),1)</f>
        <v>13</v>
      </c>
      <c r="R18" s="72">
        <f t="shared" si="2"/>
        <v>24</v>
      </c>
    </row>
    <row r="19" spans="1:18" ht="13.2" x14ac:dyDescent="0.25">
      <c r="A19" s="66">
        <f t="shared" si="3"/>
        <v>6</v>
      </c>
      <c r="B19" s="50" t="s">
        <v>10</v>
      </c>
      <c r="C19" s="68">
        <v>0</v>
      </c>
      <c r="D19" s="69">
        <v>11</v>
      </c>
      <c r="E19" s="69">
        <v>1860</v>
      </c>
      <c r="F19" s="69">
        <v>7</v>
      </c>
      <c r="G19" s="70">
        <v>4420</v>
      </c>
      <c r="H19" s="70">
        <v>4</v>
      </c>
      <c r="I19" s="94">
        <v>9080</v>
      </c>
      <c r="J19" s="94">
        <v>1</v>
      </c>
      <c r="K19" s="70">
        <v>3300</v>
      </c>
      <c r="L19" s="70">
        <v>8</v>
      </c>
      <c r="M19" s="70">
        <v>3640</v>
      </c>
      <c r="N19" s="70">
        <v>8</v>
      </c>
      <c r="O19" s="71">
        <f t="shared" si="0"/>
        <v>22300</v>
      </c>
      <c r="P19" s="71">
        <f t="shared" si="1"/>
        <v>39</v>
      </c>
      <c r="Q19" s="71">
        <f>LARGE((D19,F19,H19,J19,L19,N19),1)</f>
        <v>11</v>
      </c>
      <c r="R19" s="72">
        <f t="shared" si="2"/>
        <v>28</v>
      </c>
    </row>
    <row r="20" spans="1:18" ht="13.2" x14ac:dyDescent="0.25">
      <c r="A20" s="66">
        <f t="shared" si="3"/>
        <v>7</v>
      </c>
      <c r="B20" s="50" t="s">
        <v>13</v>
      </c>
      <c r="C20" s="68">
        <v>0</v>
      </c>
      <c r="D20" s="69">
        <v>11</v>
      </c>
      <c r="E20" s="69">
        <v>0</v>
      </c>
      <c r="F20" s="69">
        <v>13</v>
      </c>
      <c r="G20" s="70">
        <v>3640</v>
      </c>
      <c r="H20" s="70">
        <v>7</v>
      </c>
      <c r="I20" s="70">
        <v>2400</v>
      </c>
      <c r="J20" s="70">
        <v>9</v>
      </c>
      <c r="K20" s="70">
        <v>5080</v>
      </c>
      <c r="L20" s="70">
        <v>4</v>
      </c>
      <c r="M20" s="70">
        <v>9340</v>
      </c>
      <c r="N20" s="70">
        <v>2</v>
      </c>
      <c r="O20" s="71">
        <f t="shared" si="0"/>
        <v>20460</v>
      </c>
      <c r="P20" s="71">
        <f t="shared" si="1"/>
        <v>46</v>
      </c>
      <c r="Q20" s="71">
        <f>LARGE((D20,F20,H20,J20,L20,N20),1)</f>
        <v>13</v>
      </c>
      <c r="R20" s="72">
        <f t="shared" si="2"/>
        <v>33</v>
      </c>
    </row>
    <row r="21" spans="1:18" ht="13.2" x14ac:dyDescent="0.25">
      <c r="A21" s="66">
        <f t="shared" si="3"/>
        <v>8</v>
      </c>
      <c r="B21" s="50" t="s">
        <v>9</v>
      </c>
      <c r="C21" s="68">
        <v>0</v>
      </c>
      <c r="D21" s="69">
        <v>11</v>
      </c>
      <c r="E21" s="94">
        <v>4290</v>
      </c>
      <c r="F21" s="94">
        <v>1</v>
      </c>
      <c r="G21" s="70">
        <v>0</v>
      </c>
      <c r="H21" s="70">
        <v>14</v>
      </c>
      <c r="I21" s="70">
        <v>4800</v>
      </c>
      <c r="J21" s="70">
        <v>4</v>
      </c>
      <c r="K21" s="70">
        <v>4880</v>
      </c>
      <c r="L21" s="70">
        <v>5</v>
      </c>
      <c r="M21" s="70">
        <v>0</v>
      </c>
      <c r="N21" s="70">
        <v>13</v>
      </c>
      <c r="O21" s="71">
        <f t="shared" si="0"/>
        <v>13970</v>
      </c>
      <c r="P21" s="71">
        <f t="shared" si="1"/>
        <v>48</v>
      </c>
      <c r="Q21" s="71">
        <f>LARGE((D21,F21,H21,J21,L21,N21),1)</f>
        <v>14</v>
      </c>
      <c r="R21" s="72">
        <f t="shared" si="2"/>
        <v>34</v>
      </c>
    </row>
    <row r="22" spans="1:18" ht="13.2" x14ac:dyDescent="0.25">
      <c r="A22" s="66">
        <f t="shared" si="3"/>
        <v>9</v>
      </c>
      <c r="B22" s="50" t="s">
        <v>11</v>
      </c>
      <c r="C22" s="68">
        <v>0</v>
      </c>
      <c r="D22" s="69">
        <v>11</v>
      </c>
      <c r="E22" s="69">
        <v>0</v>
      </c>
      <c r="F22" s="69">
        <v>13</v>
      </c>
      <c r="G22" s="70">
        <v>7810</v>
      </c>
      <c r="H22" s="70">
        <v>2</v>
      </c>
      <c r="I22" s="70">
        <v>0</v>
      </c>
      <c r="J22" s="70">
        <v>15</v>
      </c>
      <c r="K22" s="70">
        <v>4380</v>
      </c>
      <c r="L22" s="70">
        <v>6</v>
      </c>
      <c r="M22" s="70">
        <v>4560</v>
      </c>
      <c r="N22" s="70">
        <v>6</v>
      </c>
      <c r="O22" s="71">
        <f t="shared" si="0"/>
        <v>16750</v>
      </c>
      <c r="P22" s="71">
        <f t="shared" si="1"/>
        <v>53</v>
      </c>
      <c r="Q22" s="71">
        <f>LARGE((D22,F22,H22,J22,L22,N22),1)</f>
        <v>15</v>
      </c>
      <c r="R22" s="72">
        <f t="shared" si="2"/>
        <v>38</v>
      </c>
    </row>
    <row r="23" spans="1:18" ht="13.2" x14ac:dyDescent="0.25">
      <c r="A23" s="66">
        <f t="shared" si="3"/>
        <v>10</v>
      </c>
      <c r="B23" s="50" t="s">
        <v>28</v>
      </c>
      <c r="C23" s="68">
        <v>1970</v>
      </c>
      <c r="D23" s="69">
        <v>5</v>
      </c>
      <c r="E23" s="69">
        <v>0</v>
      </c>
      <c r="F23" s="69">
        <v>13</v>
      </c>
      <c r="G23" s="70">
        <v>2770</v>
      </c>
      <c r="H23" s="70">
        <v>8</v>
      </c>
      <c r="I23" s="70">
        <v>5640</v>
      </c>
      <c r="J23" s="70">
        <v>2</v>
      </c>
      <c r="K23" s="70">
        <v>0</v>
      </c>
      <c r="L23" s="70">
        <v>13</v>
      </c>
      <c r="M23" s="70">
        <v>0</v>
      </c>
      <c r="N23" s="70">
        <v>13</v>
      </c>
      <c r="O23" s="71">
        <f t="shared" si="0"/>
        <v>10380</v>
      </c>
      <c r="P23" s="71">
        <f t="shared" si="1"/>
        <v>54</v>
      </c>
      <c r="Q23" s="71">
        <f>LARGE((D23,F23,H23,J23,L23,N23),1)</f>
        <v>13</v>
      </c>
      <c r="R23" s="72">
        <f t="shared" si="2"/>
        <v>41</v>
      </c>
    </row>
    <row r="24" spans="1:18" ht="13.2" x14ac:dyDescent="0.25">
      <c r="A24" s="66">
        <f t="shared" si="3"/>
        <v>11</v>
      </c>
      <c r="B24" s="50" t="s">
        <v>30</v>
      </c>
      <c r="C24" s="68">
        <v>1830</v>
      </c>
      <c r="D24" s="69">
        <v>6</v>
      </c>
      <c r="E24" s="69">
        <v>2990</v>
      </c>
      <c r="F24" s="69">
        <v>3</v>
      </c>
      <c r="G24" s="70">
        <v>1860</v>
      </c>
      <c r="H24" s="70">
        <v>12</v>
      </c>
      <c r="I24" s="70">
        <v>3360</v>
      </c>
      <c r="J24" s="70">
        <v>7</v>
      </c>
      <c r="K24" s="70">
        <v>0</v>
      </c>
      <c r="L24" s="70">
        <v>13</v>
      </c>
      <c r="M24" s="70">
        <v>0</v>
      </c>
      <c r="N24" s="70">
        <v>13</v>
      </c>
      <c r="O24" s="71">
        <f t="shared" si="0"/>
        <v>10040</v>
      </c>
      <c r="P24" s="71">
        <f t="shared" si="1"/>
        <v>54</v>
      </c>
      <c r="Q24" s="71">
        <f>LARGE((D24,F24,H24,J24,L24,N24),1)</f>
        <v>13</v>
      </c>
      <c r="R24" s="72">
        <f t="shared" si="2"/>
        <v>41</v>
      </c>
    </row>
    <row r="25" spans="1:18" ht="13.2" x14ac:dyDescent="0.25">
      <c r="A25" s="66">
        <f t="shared" si="3"/>
        <v>12</v>
      </c>
      <c r="B25" s="50" t="s">
        <v>31</v>
      </c>
      <c r="C25" s="68">
        <v>4060</v>
      </c>
      <c r="D25" s="69">
        <v>3</v>
      </c>
      <c r="E25" s="69">
        <v>710</v>
      </c>
      <c r="F25" s="69">
        <v>11</v>
      </c>
      <c r="G25" s="70">
        <v>2280</v>
      </c>
      <c r="H25" s="70">
        <v>9</v>
      </c>
      <c r="I25" s="70">
        <v>1440</v>
      </c>
      <c r="J25" s="70">
        <v>11</v>
      </c>
      <c r="K25" s="70">
        <v>1990</v>
      </c>
      <c r="L25" s="70">
        <v>10</v>
      </c>
      <c r="M25" s="70">
        <v>2870</v>
      </c>
      <c r="N25" s="70">
        <v>10</v>
      </c>
      <c r="O25" s="71">
        <f t="shared" si="0"/>
        <v>13350</v>
      </c>
      <c r="P25" s="71">
        <f t="shared" si="1"/>
        <v>54</v>
      </c>
      <c r="Q25" s="71">
        <f>LARGE((D25,F25,H25,J25,L25,N25),1)</f>
        <v>11</v>
      </c>
      <c r="R25" s="72">
        <f t="shared" si="2"/>
        <v>43</v>
      </c>
    </row>
    <row r="26" spans="1:18" ht="13.2" x14ac:dyDescent="0.25">
      <c r="A26" s="66">
        <f t="shared" si="3"/>
        <v>13</v>
      </c>
      <c r="B26" s="50" t="s">
        <v>29</v>
      </c>
      <c r="C26" s="68">
        <v>1170</v>
      </c>
      <c r="D26" s="69">
        <v>9</v>
      </c>
      <c r="E26" s="69">
        <v>1240</v>
      </c>
      <c r="F26" s="69">
        <v>8</v>
      </c>
      <c r="G26" s="70">
        <v>1960</v>
      </c>
      <c r="H26" s="70">
        <v>11</v>
      </c>
      <c r="I26" s="70">
        <v>1080</v>
      </c>
      <c r="J26" s="70">
        <v>12</v>
      </c>
      <c r="K26" s="70">
        <v>2040</v>
      </c>
      <c r="L26" s="70">
        <v>9</v>
      </c>
      <c r="M26" s="70">
        <v>3280</v>
      </c>
      <c r="N26" s="70">
        <v>9</v>
      </c>
      <c r="O26" s="71">
        <f t="shared" si="0"/>
        <v>10770</v>
      </c>
      <c r="P26" s="71">
        <f t="shared" si="1"/>
        <v>58</v>
      </c>
      <c r="Q26" s="71">
        <f>LARGE((D26,F26,H26,J26,L26,N26),1)</f>
        <v>12</v>
      </c>
      <c r="R26" s="72">
        <f t="shared" si="2"/>
        <v>46</v>
      </c>
    </row>
    <row r="27" spans="1:18" ht="13.2" x14ac:dyDescent="0.25">
      <c r="A27" s="66">
        <f t="shared" si="3"/>
        <v>14</v>
      </c>
      <c r="B27" s="50" t="s">
        <v>32</v>
      </c>
      <c r="C27" s="68">
        <v>0</v>
      </c>
      <c r="D27" s="69">
        <v>11</v>
      </c>
      <c r="E27" s="69">
        <v>960</v>
      </c>
      <c r="F27" s="69">
        <v>10</v>
      </c>
      <c r="G27" s="70">
        <v>2030</v>
      </c>
      <c r="H27" s="70">
        <v>10</v>
      </c>
      <c r="I27" s="70">
        <v>2920</v>
      </c>
      <c r="J27" s="70">
        <v>8</v>
      </c>
      <c r="K27" s="70">
        <v>0</v>
      </c>
      <c r="L27" s="70">
        <v>13</v>
      </c>
      <c r="M27" s="70">
        <v>0</v>
      </c>
      <c r="N27" s="70">
        <v>11</v>
      </c>
      <c r="O27" s="71">
        <f t="shared" si="0"/>
        <v>5910</v>
      </c>
      <c r="P27" s="71">
        <f t="shared" si="1"/>
        <v>63</v>
      </c>
      <c r="Q27" s="71">
        <f>LARGE((D27,F27,H27,J27,L27,N27),1)</f>
        <v>13</v>
      </c>
      <c r="R27" s="72">
        <f t="shared" si="2"/>
        <v>50</v>
      </c>
    </row>
    <row r="28" spans="1:18" ht="13.2" x14ac:dyDescent="0.25">
      <c r="A28" s="67"/>
      <c r="B28" s="51"/>
      <c r="C28" s="50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1"/>
      <c r="P28" s="75"/>
      <c r="Q28" s="75"/>
      <c r="R28" s="76"/>
    </row>
    <row r="29" spans="1:18" s="82" customFormat="1" ht="13.2" x14ac:dyDescent="0.25">
      <c r="A29" s="80"/>
      <c r="B29" s="77" t="s">
        <v>7</v>
      </c>
      <c r="C29" s="81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1"/>
      <c r="P29" s="78"/>
      <c r="Q29" s="78"/>
      <c r="R29" s="79"/>
    </row>
    <row r="30" spans="1:18" s="86" customFormat="1" ht="13.2" x14ac:dyDescent="0.25">
      <c r="A30" s="83"/>
      <c r="B30" s="77" t="s">
        <v>6</v>
      </c>
      <c r="C30" s="84">
        <f>SUM(C14:C27)</f>
        <v>23530</v>
      </c>
      <c r="D30" s="74"/>
      <c r="E30" s="74">
        <f>SUM(E14:E29)</f>
        <v>24160</v>
      </c>
      <c r="F30" s="74"/>
      <c r="G30" s="74">
        <f>SUM(G14:G29)</f>
        <v>46950</v>
      </c>
      <c r="H30" s="74"/>
      <c r="I30" s="74">
        <f>SUM(I16:I29)</f>
        <v>41520</v>
      </c>
      <c r="J30" s="74"/>
      <c r="K30" s="74">
        <f>SUM(K16:K29)</f>
        <v>34290</v>
      </c>
      <c r="L30" s="74"/>
      <c r="M30" s="74">
        <f>SUM(M16:M29)</f>
        <v>40560</v>
      </c>
      <c r="N30" s="74"/>
      <c r="O30" s="75"/>
      <c r="P30" s="73"/>
      <c r="Q30" s="73"/>
      <c r="R30" s="85"/>
    </row>
    <row r="31" spans="1:18" s="86" customFormat="1" ht="13.8" thickBot="1" x14ac:dyDescent="0.3">
      <c r="A31" s="87"/>
      <c r="B31" s="88" t="s">
        <v>12</v>
      </c>
      <c r="C31" s="89">
        <f>C30/9</f>
        <v>2614.4444444444443</v>
      </c>
      <c r="D31" s="90"/>
      <c r="E31" s="90">
        <f>E30/14</f>
        <v>1725.7142857142858</v>
      </c>
      <c r="F31" s="90"/>
      <c r="G31" s="90">
        <f>G30/12</f>
        <v>3912.5</v>
      </c>
      <c r="H31" s="90"/>
      <c r="I31" s="90">
        <f>I30/14</f>
        <v>2965.7142857142858</v>
      </c>
      <c r="J31" s="90"/>
      <c r="K31" s="90">
        <f>K30/11</f>
        <v>3117.2727272727275</v>
      </c>
      <c r="L31" s="90"/>
      <c r="M31" s="90">
        <f>M30/11</f>
        <v>3687.2727272727275</v>
      </c>
      <c r="N31" s="90"/>
      <c r="O31" s="91"/>
      <c r="P31" s="92"/>
      <c r="Q31" s="92"/>
      <c r="R31" s="93"/>
    </row>
    <row r="32" spans="1:18" s="2" customFormat="1" x14ac:dyDescent="0.2">
      <c r="A32" s="52"/>
      <c r="B32" s="52"/>
      <c r="C32" s="53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</row>
    <row r="33" spans="3:5" s="2" customFormat="1" x14ac:dyDescent="0.2">
      <c r="C33" s="44"/>
    </row>
    <row r="34" spans="3:5" s="2" customFormat="1" x14ac:dyDescent="0.2">
      <c r="C34" s="44"/>
    </row>
    <row r="35" spans="3:5" s="2" customFormat="1" x14ac:dyDescent="0.2">
      <c r="C35" s="44"/>
      <c r="E35" s="26"/>
    </row>
    <row r="36" spans="3:5" s="2" customFormat="1" x14ac:dyDescent="0.2">
      <c r="C36" s="44"/>
    </row>
  </sheetData>
  <sortState ref="B14:R27">
    <sortCondition ref="R14:R27"/>
    <sortCondition descending="1" ref="O14:O27"/>
  </sortState>
  <mergeCells count="4">
    <mergeCell ref="M11:N11"/>
    <mergeCell ref="G11:H11"/>
    <mergeCell ref="I11:J11"/>
    <mergeCell ref="K11:L11"/>
  </mergeCells>
  <phoneticPr fontId="1" type="noConversion"/>
  <pageMargins left="0.2" right="0.2" top="0.61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defaultRowHeight="14.4" x14ac:dyDescent="0.3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x14ac:dyDescent="0.3">
      <c r="B1" s="30" t="s">
        <v>16</v>
      </c>
      <c r="C1" s="30"/>
      <c r="D1" s="34"/>
      <c r="E1" s="34"/>
      <c r="F1" s="34"/>
    </row>
    <row r="2" spans="2:6" x14ac:dyDescent="0.3">
      <c r="B2" s="30" t="s">
        <v>17</v>
      </c>
      <c r="C2" s="30"/>
      <c r="D2" s="34"/>
      <c r="E2" s="34"/>
      <c r="F2" s="34"/>
    </row>
    <row r="3" spans="2:6" x14ac:dyDescent="0.3">
      <c r="B3" s="31"/>
      <c r="C3" s="31"/>
      <c r="D3" s="35"/>
      <c r="E3" s="35"/>
      <c r="F3" s="35"/>
    </row>
    <row r="4" spans="2:6" ht="72" x14ac:dyDescent="0.3">
      <c r="B4" s="31" t="s">
        <v>18</v>
      </c>
      <c r="C4" s="31"/>
      <c r="D4" s="35"/>
      <c r="E4" s="35"/>
      <c r="F4" s="35"/>
    </row>
    <row r="5" spans="2:6" x14ac:dyDescent="0.3">
      <c r="B5" s="31"/>
      <c r="C5" s="31"/>
      <c r="D5" s="35"/>
      <c r="E5" s="35"/>
      <c r="F5" s="35"/>
    </row>
    <row r="6" spans="2:6" ht="28.8" x14ac:dyDescent="0.3">
      <c r="B6" s="30" t="s">
        <v>19</v>
      </c>
      <c r="C6" s="30"/>
      <c r="D6" s="34"/>
      <c r="E6" s="34" t="s">
        <v>20</v>
      </c>
      <c r="F6" s="34" t="s">
        <v>21</v>
      </c>
    </row>
    <row r="7" spans="2:6" ht="15" thickBot="1" x14ac:dyDescent="0.35">
      <c r="B7" s="31"/>
      <c r="C7" s="31"/>
      <c r="D7" s="35"/>
      <c r="E7" s="35"/>
      <c r="F7" s="35"/>
    </row>
    <row r="8" spans="2:6" ht="58.2" thickBot="1" x14ac:dyDescent="0.35">
      <c r="B8" s="32" t="s">
        <v>22</v>
      </c>
      <c r="C8" s="33"/>
      <c r="D8" s="36"/>
      <c r="E8" s="36">
        <v>24</v>
      </c>
      <c r="F8" s="37" t="s">
        <v>23</v>
      </c>
    </row>
    <row r="9" spans="2:6" x14ac:dyDescent="0.3">
      <c r="B9" s="31"/>
      <c r="C9" s="31"/>
      <c r="D9" s="35"/>
      <c r="E9" s="35"/>
      <c r="F9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</vt:lpstr>
      <vt:lpstr>Blad2</vt:lpstr>
      <vt:lpstr>Blad3</vt:lpstr>
      <vt:lpstr>Blad4</vt:lpstr>
      <vt:lpstr>Compatibiliteitsrapport</vt:lpstr>
      <vt:lpstr>Blad1!Afdrukbereik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</dc:creator>
  <cp:lastModifiedBy>Windows-gebruiker</cp:lastModifiedBy>
  <cp:lastPrinted>2022-09-11T16:27:19Z</cp:lastPrinted>
  <dcterms:created xsi:type="dcterms:W3CDTF">2009-02-02T17:32:24Z</dcterms:created>
  <dcterms:modified xsi:type="dcterms:W3CDTF">2022-09-11T16:46:05Z</dcterms:modified>
</cp:coreProperties>
</file>